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D:\4. WAN RAHIFAH MOF\MOF\28-PORTAL MOF - UPDATE\PORTAL-- Data Fiskal dan Ekonomi\Update\"/>
    </mc:Choice>
  </mc:AlternateContent>
  <xr:revisionPtr revIDLastSave="0" documentId="8_{E28F77B0-5797-4912-9316-9DE21FA83690}" xr6:coauthVersionLast="36" xr6:coauthVersionMax="36" xr10:uidLastSave="{00000000-0000-0000-0000-000000000000}"/>
  <bookViews>
    <workbookView xWindow="0" yWindow="0" windowWidth="21600" windowHeight="9405" activeTab="1" xr2:uid="{00000000-000D-0000-FFFF-FFFF00000000}"/>
  </bookViews>
  <sheets>
    <sheet name="CPSFP 1990-2014 " sheetId="2" r:id="rId1"/>
    <sheet name="CPSFP 2015-2024" sheetId="3" r:id="rId2"/>
  </sheets>
  <definedNames>
    <definedName name="_xlnm.Print_Area" localSheetId="0">'CPSFP 1990-2014 '!$A$1:$AA$43</definedName>
    <definedName name="_xlnm.Print_Area" localSheetId="1">'CPSFP 2015-2024'!$A$1:$L$48</definedName>
    <definedName name="_xlnm.Print_Titles" localSheetId="0">'CPSFP 1990-2014 '!$A:$B</definedName>
    <definedName name="_xlnm.Print_Titles" localSheetId="1">'CPSFP 2015-2024'!$A:$B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3" l="1"/>
  <c r="K33" i="3"/>
  <c r="J33" i="3"/>
  <c r="I33" i="3"/>
  <c r="H33" i="3"/>
  <c r="G33" i="3"/>
  <c r="F33" i="3"/>
  <c r="E33" i="3"/>
  <c r="D33" i="3"/>
  <c r="C33" i="3"/>
  <c r="L32" i="3"/>
  <c r="K32" i="3"/>
  <c r="J32" i="3"/>
  <c r="I32" i="3"/>
  <c r="H32" i="3"/>
  <c r="G32" i="3"/>
  <c r="F32" i="3"/>
  <c r="E32" i="3"/>
  <c r="D32" i="3"/>
  <c r="C32" i="3"/>
  <c r="L25" i="3"/>
  <c r="K25" i="3"/>
  <c r="J25" i="3"/>
  <c r="I25" i="3"/>
  <c r="G25" i="3"/>
  <c r="F25" i="3"/>
  <c r="E25" i="3"/>
  <c r="D25" i="3"/>
  <c r="C25" i="3"/>
  <c r="K18" i="3"/>
  <c r="J18" i="3"/>
  <c r="I18" i="3"/>
  <c r="H18" i="3"/>
  <c r="G18" i="3"/>
  <c r="F18" i="3"/>
  <c r="E18" i="3"/>
  <c r="D18" i="3"/>
  <c r="C18" i="3"/>
  <c r="L15" i="3"/>
  <c r="K15" i="3"/>
  <c r="J15" i="3"/>
  <c r="I15" i="3"/>
  <c r="H15" i="3"/>
  <c r="G15" i="3"/>
  <c r="F15" i="3"/>
  <c r="E15" i="3"/>
  <c r="D15" i="3"/>
  <c r="C15" i="3"/>
  <c r="L10" i="3"/>
  <c r="K10" i="3"/>
  <c r="J10" i="3"/>
  <c r="I10" i="3"/>
  <c r="H10" i="3"/>
  <c r="G10" i="3"/>
  <c r="F10" i="3"/>
  <c r="E10" i="3"/>
  <c r="D10" i="3"/>
  <c r="C10" i="3"/>
  <c r="AA40" i="2"/>
  <c r="Z40" i="2"/>
  <c r="Y40" i="2"/>
  <c r="X40" i="2"/>
  <c r="W40" i="2"/>
  <c r="AA39" i="2"/>
  <c r="Z39" i="2"/>
  <c r="Y39" i="2"/>
  <c r="X39" i="2"/>
  <c r="W39" i="2"/>
  <c r="V34" i="2"/>
  <c r="U34" i="2"/>
  <c r="T34" i="2"/>
  <c r="S34" i="2"/>
  <c r="R34" i="2"/>
  <c r="V33" i="2"/>
  <c r="U33" i="2"/>
  <c r="T33" i="2"/>
  <c r="S33" i="2"/>
  <c r="R33" i="2"/>
  <c r="Q29" i="2"/>
  <c r="P29" i="2"/>
  <c r="O29" i="2"/>
  <c r="N29" i="2"/>
  <c r="M29" i="2"/>
  <c r="Q28" i="2"/>
  <c r="P28" i="2"/>
  <c r="O28" i="2"/>
  <c r="N28" i="2"/>
  <c r="M28" i="2"/>
  <c r="L24" i="2"/>
  <c r="K24" i="2"/>
  <c r="J24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AA15" i="2"/>
  <c r="Z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<sst xmlns="http://schemas.openxmlformats.org/spreadsheetml/2006/main" count="319" uniqueCount="63">
  <si>
    <t>KEDUDUKAN KEWANGAN SEKTOR AWAM DISATUKAN 1990-2014 (RM JUTA)</t>
  </si>
  <si>
    <t>CONSOLIDATED PUBLIC SECTOR FINANCIAL POSITION 1990-2014 (RM MILLION)</t>
  </si>
  <si>
    <t>UPDATED AS AT MAY 2023</t>
  </si>
  <si>
    <r>
      <rPr>
        <b/>
        <sz val="10"/>
        <rFont val="Calibri"/>
        <charset val="134"/>
        <scheme val="minor"/>
      </rPr>
      <t xml:space="preserve"> Hasil/</t>
    </r>
    <r>
      <rPr>
        <b/>
        <i/>
        <sz val="10"/>
        <rFont val="Calibri"/>
        <charset val="134"/>
      </rPr>
      <t>Revenue</t>
    </r>
  </si>
  <si>
    <r>
      <rPr>
        <b/>
        <sz val="10"/>
        <rFont val="Calibri"/>
        <charset val="134"/>
        <scheme val="minor"/>
      </rPr>
      <t xml:space="preserve"> Perbelanjaan Mengurus/</t>
    </r>
    <r>
      <rPr>
        <b/>
        <i/>
        <sz val="10"/>
        <rFont val="Calibri"/>
        <charset val="134"/>
      </rPr>
      <t>Operating Expenditure</t>
    </r>
  </si>
  <si>
    <t xml:space="preserve"> Lebihan/Defisit  Semasa Sektor Kerajaan</t>
  </si>
  <si>
    <t xml:space="preserve"> General Government Current Surplus/Deficit</t>
  </si>
  <si>
    <r>
      <rPr>
        <b/>
        <sz val="10"/>
        <rFont val="Calibri"/>
        <charset val="134"/>
        <scheme val="minor"/>
      </rPr>
      <t xml:space="preserve"> Lebihan PABK/</t>
    </r>
    <r>
      <rPr>
        <b/>
        <i/>
        <sz val="10"/>
        <rFont val="Calibri"/>
        <charset val="134"/>
      </rPr>
      <t>NFPEs Surplus</t>
    </r>
  </si>
  <si>
    <t xml:space="preserve"> Jumlah Akaun Semasa Sektor Awam Lebihan/Defisit</t>
  </si>
  <si>
    <t xml:space="preserve"> Total Public Sector Current Account Surplus/Deficit</t>
  </si>
  <si>
    <t xml:space="preserve"> Jumlah Perbelanjaan Pembangunan Sektor Awam</t>
  </si>
  <si>
    <t xml:space="preserve"> Total Public Sector Net Development Expenditure</t>
  </si>
  <si>
    <r>
      <rPr>
        <b/>
        <sz val="10"/>
        <rFont val="Calibri"/>
        <charset val="134"/>
        <scheme val="minor"/>
      </rPr>
      <t xml:space="preserve"> Lebihan/Defisit Keseluruhan/</t>
    </r>
    <r>
      <rPr>
        <b/>
        <i/>
        <sz val="10"/>
        <rFont val="Calibri"/>
        <charset val="134"/>
      </rPr>
      <t>Overall Surplus/Deficit</t>
    </r>
  </si>
  <si>
    <r>
      <rPr>
        <sz val="10"/>
        <color indexed="8"/>
        <rFont val="Calibri"/>
        <charset val="134"/>
        <scheme val="minor"/>
      </rPr>
      <t>Nisbah Defisit KNK/</t>
    </r>
    <r>
      <rPr>
        <i/>
        <sz val="10"/>
        <color indexed="8"/>
        <rFont val="Calibri"/>
        <charset val="134"/>
      </rPr>
      <t>Ratio of Deficit to GNI (1987=100)</t>
    </r>
  </si>
  <si>
    <t>-</t>
  </si>
  <si>
    <r>
      <rPr>
        <sz val="10"/>
        <color indexed="8"/>
        <rFont val="Calibri"/>
        <charset val="134"/>
        <scheme val="minor"/>
      </rPr>
      <t>Nisbah Defisit KDNK/</t>
    </r>
    <r>
      <rPr>
        <i/>
        <sz val="10"/>
        <color indexed="8"/>
        <rFont val="Calibri"/>
        <charset val="134"/>
      </rPr>
      <t>Ratio of Deficit to GDP (1987=100)</t>
    </r>
  </si>
  <si>
    <r>
      <rPr>
        <sz val="10"/>
        <color indexed="8"/>
        <rFont val="Calibri"/>
        <charset val="134"/>
        <scheme val="minor"/>
      </rPr>
      <t>KNK (pada Harga Semasa)/</t>
    </r>
    <r>
      <rPr>
        <i/>
        <sz val="10"/>
        <color indexed="8"/>
        <rFont val="Calibri"/>
        <charset val="134"/>
      </rPr>
      <t xml:space="preserve">GNI (in current prices) </t>
    </r>
  </si>
  <si>
    <r>
      <rPr>
        <sz val="10"/>
        <color indexed="8"/>
        <rFont val="Calibri"/>
        <charset val="134"/>
        <scheme val="minor"/>
      </rPr>
      <t>KDNK (pada Harga Semasa)/</t>
    </r>
    <r>
      <rPr>
        <i/>
        <sz val="10"/>
        <color indexed="8"/>
        <rFont val="Calibri"/>
        <charset val="134"/>
      </rPr>
      <t>GDP (in current prices)</t>
    </r>
  </si>
  <si>
    <r>
      <rPr>
        <sz val="10"/>
        <color indexed="8"/>
        <rFont val="Calibri"/>
        <charset val="134"/>
        <scheme val="minor"/>
      </rPr>
      <t>Nisbah Defisit KNK/</t>
    </r>
    <r>
      <rPr>
        <i/>
        <sz val="10"/>
        <color indexed="8"/>
        <rFont val="Calibri"/>
        <charset val="134"/>
      </rPr>
      <t>Ratio of Deficit to GNI (2000=100)</t>
    </r>
  </si>
  <si>
    <r>
      <rPr>
        <sz val="10"/>
        <color indexed="8"/>
        <rFont val="Calibri"/>
        <charset val="134"/>
        <scheme val="minor"/>
      </rPr>
      <t>Nisbah Defisit KDNK/</t>
    </r>
    <r>
      <rPr>
        <i/>
        <sz val="10"/>
        <color indexed="8"/>
        <rFont val="Calibri"/>
        <charset val="134"/>
      </rPr>
      <t>Ratio of Deficit to GDP  (2000=100)</t>
    </r>
  </si>
  <si>
    <r>
      <rPr>
        <sz val="10"/>
        <color indexed="8"/>
        <rFont val="Calibri"/>
        <charset val="134"/>
        <scheme val="minor"/>
      </rPr>
      <t>Nisbah Defisit KNK/</t>
    </r>
    <r>
      <rPr>
        <i/>
        <sz val="10"/>
        <color indexed="8"/>
        <rFont val="Calibri"/>
        <charset val="134"/>
      </rPr>
      <t>Ratio of Deficit to GNI (2010=100)</t>
    </r>
  </si>
  <si>
    <r>
      <rPr>
        <sz val="10"/>
        <color indexed="8"/>
        <rFont val="Calibri"/>
        <charset val="134"/>
        <scheme val="minor"/>
      </rPr>
      <t>Nisbah Defisit KDNK/</t>
    </r>
    <r>
      <rPr>
        <i/>
        <sz val="10"/>
        <color indexed="8"/>
        <rFont val="Calibri"/>
        <charset val="134"/>
      </rPr>
      <t>Ratio of Deficit to GDP  (2005=100)</t>
    </r>
  </si>
  <si>
    <r>
      <rPr>
        <sz val="10"/>
        <color indexed="8"/>
        <rFont val="Calibri"/>
        <charset val="134"/>
        <scheme val="minor"/>
      </rPr>
      <t>Nisbah Defisit KDNK/</t>
    </r>
    <r>
      <rPr>
        <i/>
        <sz val="10"/>
        <color indexed="8"/>
        <rFont val="Calibri"/>
        <charset val="134"/>
      </rPr>
      <t>Ratio of Deficit to GDP  (2010=100)</t>
    </r>
  </si>
  <si>
    <t>KEDUDUKAN KEWANGAN SEKTOR AWAM DISATUKAN 2015-2024 (RM JUTA)</t>
  </si>
  <si>
    <t>CONSOLIDATED PUBLIC SECTOR FINANCIAL POSITION 2015-2024 (RM MILLION)</t>
  </si>
  <si>
    <t xml:space="preserve">                                   </t>
  </si>
  <si>
    <t>UPDATED AS AT JULY 2024</t>
  </si>
  <si>
    <r>
      <rPr>
        <b/>
        <sz val="11"/>
        <rFont val="Calibri"/>
        <charset val="134"/>
        <scheme val="minor"/>
      </rPr>
      <t>2023</t>
    </r>
    <r>
      <rPr>
        <b/>
        <vertAlign val="superscript"/>
        <sz val="11"/>
        <rFont val="Calibri"/>
        <charset val="134"/>
      </rPr>
      <t xml:space="preserve"> 2</t>
    </r>
  </si>
  <si>
    <r>
      <rPr>
        <b/>
        <sz val="11"/>
        <rFont val="Calibri"/>
        <charset val="134"/>
        <scheme val="minor"/>
      </rPr>
      <t>2024</t>
    </r>
    <r>
      <rPr>
        <b/>
        <vertAlign val="superscript"/>
        <sz val="11"/>
        <rFont val="Calibri"/>
        <charset val="134"/>
      </rPr>
      <t xml:space="preserve"> 3</t>
    </r>
  </si>
  <si>
    <r>
      <rPr>
        <b/>
        <sz val="11"/>
        <rFont val="Calibri"/>
        <charset val="134"/>
        <scheme val="minor"/>
      </rPr>
      <t xml:space="preserve">Hasil / </t>
    </r>
    <r>
      <rPr>
        <b/>
        <i/>
        <sz val="11"/>
        <rFont val="Calibri"/>
        <charset val="134"/>
      </rPr>
      <t>Revenue</t>
    </r>
  </si>
  <si>
    <r>
      <rPr>
        <b/>
        <sz val="11"/>
        <rFont val="Calibri"/>
        <charset val="134"/>
        <scheme val="minor"/>
      </rPr>
      <t xml:space="preserve">Perbelanjaan Mengurus / </t>
    </r>
    <r>
      <rPr>
        <b/>
        <i/>
        <sz val="11"/>
        <rFont val="Calibri"/>
        <charset val="134"/>
      </rPr>
      <t>Operating Expenditure</t>
    </r>
  </si>
  <si>
    <r>
      <rPr>
        <b/>
        <sz val="11"/>
        <rFont val="Calibri"/>
        <charset val="134"/>
        <scheme val="minor"/>
      </rPr>
      <t xml:space="preserve">Baki Semasa / </t>
    </r>
    <r>
      <rPr>
        <b/>
        <i/>
        <sz val="11"/>
        <rFont val="Calibri"/>
        <charset val="134"/>
        <scheme val="minor"/>
      </rPr>
      <t>Current Balance</t>
    </r>
  </si>
  <si>
    <t>Baki Semasa Syarikat Awam Bukan Kewangan /</t>
  </si>
  <si>
    <r>
      <rPr>
        <b/>
        <sz val="11"/>
        <rFont val="Calibri"/>
        <charset val="134"/>
        <scheme val="minor"/>
      </rPr>
      <t xml:space="preserve"> </t>
    </r>
    <r>
      <rPr>
        <b/>
        <i/>
        <sz val="11"/>
        <rFont val="Calibri"/>
        <charset val="134"/>
        <scheme val="minor"/>
      </rPr>
      <t>Non-Financial Public Corporation's Current Balance</t>
    </r>
  </si>
  <si>
    <t>Jumlah Baki Semasa Sektor Awam /</t>
  </si>
  <si>
    <t xml:space="preserve"> Total Public Sector Current Balance</t>
  </si>
  <si>
    <t>Perbelanjaan Pembangunan /</t>
  </si>
  <si>
    <t xml:space="preserve"> Development Expenditure</t>
  </si>
  <si>
    <r>
      <rPr>
        <sz val="11"/>
        <color rgb="FF000000"/>
        <rFont val="Calibri"/>
        <charset val="134"/>
        <scheme val="minor"/>
      </rPr>
      <t xml:space="preserve">Kerajaan Am / </t>
    </r>
    <r>
      <rPr>
        <i/>
        <sz val="11"/>
        <color rgb="FF000000"/>
        <rFont val="Calibri"/>
        <charset val="134"/>
      </rPr>
      <t xml:space="preserve">General Government </t>
    </r>
  </si>
  <si>
    <r>
      <rPr>
        <sz val="11"/>
        <color rgb="FF000000"/>
        <rFont val="Calibri"/>
        <charset val="134"/>
        <scheme val="minor"/>
      </rPr>
      <t xml:space="preserve">Sektor Awam Bukan Kewangan / </t>
    </r>
    <r>
      <rPr>
        <i/>
        <sz val="11"/>
        <color rgb="FF000000"/>
        <rFont val="Calibri"/>
        <charset val="134"/>
        <scheme val="minor"/>
      </rPr>
      <t>Non-Financial Public Corporations</t>
    </r>
  </si>
  <si>
    <t xml:space="preserve">D                                                                               </t>
  </si>
  <si>
    <r>
      <rPr>
        <b/>
        <sz val="11"/>
        <rFont val="Calibri"/>
        <charset val="134"/>
        <scheme val="minor"/>
      </rPr>
      <t>Kumpulan Wang COVID-19</t>
    </r>
    <r>
      <rPr>
        <b/>
        <vertAlign val="superscript"/>
        <sz val="11"/>
        <rFont val="Calibri"/>
        <charset val="134"/>
        <scheme val="minor"/>
      </rPr>
      <t xml:space="preserve">1 </t>
    </r>
    <r>
      <rPr>
        <b/>
        <sz val="11"/>
        <rFont val="Calibri"/>
        <charset val="134"/>
        <scheme val="minor"/>
      </rPr>
      <t>/</t>
    </r>
    <r>
      <rPr>
        <b/>
        <vertAlign val="superscript"/>
        <sz val="11"/>
        <rFont val="Calibri"/>
        <charset val="134"/>
        <scheme val="minor"/>
      </rPr>
      <t xml:space="preserve"> </t>
    </r>
    <r>
      <rPr>
        <b/>
        <i/>
        <sz val="11"/>
        <rFont val="Calibri"/>
        <charset val="134"/>
        <scheme val="minor"/>
      </rPr>
      <t>Covid-19 Fund</t>
    </r>
    <r>
      <rPr>
        <b/>
        <i/>
        <vertAlign val="superscript"/>
        <sz val="11"/>
        <rFont val="Calibri"/>
        <charset val="134"/>
        <scheme val="minor"/>
      </rPr>
      <t>1</t>
    </r>
  </si>
  <si>
    <r>
      <rPr>
        <b/>
        <sz val="11"/>
        <rFont val="Calibri"/>
        <charset val="134"/>
        <scheme val="minor"/>
      </rPr>
      <t xml:space="preserve">Baki Keseluruhan / </t>
    </r>
    <r>
      <rPr>
        <b/>
        <i/>
        <sz val="11"/>
        <rFont val="Calibri"/>
        <charset val="134"/>
        <scheme val="minor"/>
      </rPr>
      <t>Overall Balance</t>
    </r>
  </si>
  <si>
    <r>
      <rPr>
        <sz val="11"/>
        <color indexed="8"/>
        <rFont val="Calibri"/>
        <charset val="134"/>
        <scheme val="minor"/>
      </rPr>
      <t>Nisbah Defisit KNK/</t>
    </r>
    <r>
      <rPr>
        <i/>
        <sz val="11"/>
        <color indexed="8"/>
        <rFont val="Calibri"/>
        <charset val="134"/>
      </rPr>
      <t>Ratio of Deficit to GNI (1987=100)</t>
    </r>
  </si>
  <si>
    <r>
      <rPr>
        <sz val="11"/>
        <color indexed="8"/>
        <rFont val="Calibri"/>
        <charset val="134"/>
        <scheme val="minor"/>
      </rPr>
      <t>Nisbah Defisit KDNK/</t>
    </r>
    <r>
      <rPr>
        <i/>
        <sz val="11"/>
        <color indexed="8"/>
        <rFont val="Calibri"/>
        <charset val="134"/>
      </rPr>
      <t>Ratio of Deficit to GDP (1987=100)</t>
    </r>
  </si>
  <si>
    <r>
      <rPr>
        <sz val="11"/>
        <color indexed="8"/>
        <rFont val="Calibri"/>
        <charset val="134"/>
        <scheme val="minor"/>
      </rPr>
      <t>KNK (pada Harga Semasa)/</t>
    </r>
    <r>
      <rPr>
        <i/>
        <sz val="11"/>
        <color indexed="8"/>
        <rFont val="Calibri"/>
        <charset val="134"/>
      </rPr>
      <t xml:space="preserve">GNI(in current prices) </t>
    </r>
  </si>
  <si>
    <r>
      <rPr>
        <sz val="11"/>
        <color indexed="8"/>
        <rFont val="Calibri"/>
        <charset val="134"/>
        <scheme val="minor"/>
      </rPr>
      <t>KDNK (pada Harga Semasa)/</t>
    </r>
    <r>
      <rPr>
        <i/>
        <sz val="11"/>
        <color indexed="8"/>
        <rFont val="Calibri"/>
        <charset val="134"/>
      </rPr>
      <t>GDP (in current prices)</t>
    </r>
  </si>
  <si>
    <r>
      <rPr>
        <sz val="11"/>
        <color indexed="8"/>
        <rFont val="Calibri"/>
        <charset val="134"/>
        <scheme val="minor"/>
      </rPr>
      <t xml:space="preserve">Nisbah Defisit KNK / </t>
    </r>
    <r>
      <rPr>
        <i/>
        <sz val="11"/>
        <color indexed="8"/>
        <rFont val="Calibri"/>
        <charset val="134"/>
      </rPr>
      <t>Ratio of Deficit to GNI (2000=100)</t>
    </r>
  </si>
  <si>
    <r>
      <rPr>
        <sz val="11"/>
        <color rgb="FF000000"/>
        <rFont val="Calibri"/>
        <charset val="134"/>
        <scheme val="minor"/>
      </rPr>
      <t xml:space="preserve">% KDNK / </t>
    </r>
    <r>
      <rPr>
        <i/>
        <sz val="11"/>
        <color rgb="FF000000"/>
        <rFont val="Calibri"/>
        <charset val="134"/>
        <scheme val="minor"/>
      </rPr>
      <t>% GDP</t>
    </r>
  </si>
  <si>
    <r>
      <rPr>
        <sz val="11"/>
        <color indexed="8"/>
        <rFont val="Calibri"/>
        <charset val="134"/>
        <scheme val="minor"/>
      </rPr>
      <t xml:space="preserve">KNK (pada Harga Semasa) / </t>
    </r>
    <r>
      <rPr>
        <i/>
        <sz val="11"/>
        <color indexed="8"/>
        <rFont val="Calibri"/>
        <charset val="134"/>
      </rPr>
      <t xml:space="preserve">GNI (in current prices) </t>
    </r>
  </si>
  <si>
    <r>
      <rPr>
        <sz val="11"/>
        <color indexed="8"/>
        <rFont val="Calibri"/>
        <charset val="134"/>
        <scheme val="minor"/>
      </rPr>
      <t xml:space="preserve">KDNK (pada Harga Semasa) / </t>
    </r>
    <r>
      <rPr>
        <i/>
        <sz val="11"/>
        <color indexed="8"/>
        <rFont val="Calibri"/>
        <charset val="134"/>
      </rPr>
      <t>GDP (in current prices)</t>
    </r>
  </si>
  <si>
    <r>
      <rPr>
        <vertAlign val="superscript"/>
        <sz val="11"/>
        <rFont val="Calibri"/>
        <charset val="134"/>
        <scheme val="minor"/>
      </rPr>
      <t>1</t>
    </r>
    <r>
      <rPr>
        <vertAlign val="superscript"/>
        <sz val="11"/>
        <rFont val="Calibri"/>
        <charset val="134"/>
      </rPr>
      <t xml:space="preserve"> </t>
    </r>
    <r>
      <rPr>
        <sz val="11"/>
        <rFont val="Calibri"/>
        <charset val="134"/>
      </rPr>
      <t xml:space="preserve"> </t>
    </r>
    <r>
      <rPr>
        <sz val="11"/>
        <color theme="0"/>
        <rFont val="Calibri"/>
        <charset val="134"/>
      </rPr>
      <t>Anggaran disemak.</t>
    </r>
  </si>
  <si>
    <t>Kumpulan wang amanah khusus di bawah Akta Langkah-Langkah Sementara bagi Pembiayaan Kerajaan (Penyakit Koronavirus 2019 (COVID-19)) 2020 untuk membiayai pakej rangsangan dan pelan Pemulihan ekonomi.</t>
  </si>
  <si>
    <t>A specific trust account established under Temporary Measures for Government Financing (Coronavirus Disease 2019 (COVID-19)) Act 2020 to finance economic stimulus packages and recovery plan.</t>
  </si>
  <si>
    <r>
      <rPr>
        <vertAlign val="superscript"/>
        <sz val="11"/>
        <rFont val="Calibri"/>
        <charset val="134"/>
        <scheme val="minor"/>
      </rPr>
      <t>2</t>
    </r>
    <r>
      <rPr>
        <vertAlign val="superscript"/>
        <sz val="11"/>
        <rFont val="Calibri"/>
        <charset val="134"/>
      </rPr>
      <t xml:space="preserve"> </t>
    </r>
    <r>
      <rPr>
        <sz val="11"/>
        <rFont val="Calibri"/>
        <charset val="134"/>
      </rPr>
      <t xml:space="preserve"> </t>
    </r>
    <r>
      <rPr>
        <sz val="11"/>
        <color theme="0"/>
        <rFont val="Calibri"/>
        <charset val="134"/>
      </rPr>
      <t>Anggaran disemak.</t>
    </r>
  </si>
  <si>
    <t>Anggaran disemak.</t>
  </si>
  <si>
    <t>Revised estimate.</t>
  </si>
  <si>
    <r>
      <rPr>
        <i/>
        <vertAlign val="superscript"/>
        <sz val="11"/>
        <rFont val="Calibri"/>
        <charset val="134"/>
        <scheme val="minor"/>
      </rPr>
      <t xml:space="preserve">3 </t>
    </r>
    <r>
      <rPr>
        <i/>
        <sz val="11"/>
        <rFont val="Calibri"/>
        <charset val="134"/>
        <scheme val="minor"/>
      </rPr>
      <t xml:space="preserve"> </t>
    </r>
    <r>
      <rPr>
        <i/>
        <sz val="11"/>
        <color theme="0"/>
        <rFont val="Calibri"/>
        <charset val="134"/>
        <scheme val="minor"/>
      </rPr>
      <t>Anggaran disemak.</t>
    </r>
  </si>
  <si>
    <t>Anggaran belanjawan, tidak termasuk langkah Belanjawan 2024.</t>
  </si>
  <si>
    <t xml:space="preserve">      Revised estimates.</t>
  </si>
  <si>
    <t>Budget estimate, excluding 2024 Budget measures.</t>
  </si>
  <si>
    <t xml:space="preserve">Nota: Kedudukan kewangan sektor awam disatukan telah mengambil kira semua pindahan dan pinjaman bersih di antara entiti dalam sektor awam. </t>
  </si>
  <si>
    <t xml:space="preserve"> Note: The consolidated public sector financial position has netted out all transfers and net lending between entities within the public sector.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</si>
</sst>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(* #,##0.00_);_(* \(#,##0.00\);_(* &quot;-&quot;??_);_(@_)"/>
    <numFmt numFmtId="168" formatCode="_(* #,##0_);_(* \(#,##0\);_(* &quot;-&quot;??_);_(@_)"/>
    <numFmt numFmtId="169" formatCode="#,##0.0"/>
    <numFmt numFmtId="170" formatCode="0_ "/>
    <numFmt numFmtId="171" formatCode="0.0"/>
    <numFmt numFmtId="172" formatCode="#,##0.0;\-#,##0.0"/>
  </numFmts>
  <fonts count="32">
    <font>
      <sz val="10"/>
      <name val="Arial"/>
      <charset val="134"/>
    </font>
    <font>
      <sz val="11"/>
      <name val="Calibri"/>
      <charset val="134"/>
      <scheme val="minor"/>
    </font>
    <font>
      <i/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i/>
      <sz val="1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i/>
      <sz val="11"/>
      <color indexed="8"/>
      <name val="Calibri"/>
      <charset val="134"/>
      <scheme val="minor"/>
    </font>
    <font>
      <sz val="11"/>
      <color rgb="FF000000"/>
      <name val="Calibri"/>
      <charset val="134"/>
      <scheme val="minor"/>
    </font>
    <font>
      <vertAlign val="superscript"/>
      <sz val="1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b/>
      <i/>
      <sz val="10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vertAlign val="superscript"/>
      <sz val="10"/>
      <name val="Calibri"/>
      <charset val="134"/>
      <scheme val="minor"/>
    </font>
    <font>
      <i/>
      <sz val="10"/>
      <name val="Calibri"/>
      <charset val="134"/>
      <scheme val="minor"/>
    </font>
    <font>
      <b/>
      <i/>
      <sz val="10"/>
      <name val="Calibri"/>
      <charset val="134"/>
    </font>
    <font>
      <i/>
      <sz val="10"/>
      <color indexed="8"/>
      <name val="Calibri"/>
      <charset val="134"/>
    </font>
    <font>
      <i/>
      <sz val="11"/>
      <color rgb="FF000000"/>
      <name val="Calibri"/>
      <charset val="134"/>
      <scheme val="minor"/>
    </font>
    <font>
      <b/>
      <vertAlign val="superscript"/>
      <sz val="11"/>
      <name val="Calibri"/>
      <charset val="134"/>
    </font>
    <font>
      <i/>
      <sz val="11"/>
      <color indexed="8"/>
      <name val="Calibri"/>
      <charset val="134"/>
    </font>
    <font>
      <vertAlign val="superscript"/>
      <sz val="1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i/>
      <sz val="11"/>
      <name val="Calibri"/>
      <charset val="134"/>
    </font>
    <font>
      <i/>
      <vertAlign val="superscript"/>
      <sz val="11"/>
      <name val="Calibri"/>
      <charset val="134"/>
      <scheme val="minor"/>
    </font>
    <font>
      <i/>
      <sz val="11"/>
      <color theme="0"/>
      <name val="Calibri"/>
      <charset val="134"/>
      <scheme val="minor"/>
    </font>
    <font>
      <b/>
      <vertAlign val="superscript"/>
      <sz val="11"/>
      <name val="Calibri"/>
      <charset val="134"/>
      <scheme val="minor"/>
    </font>
    <font>
      <b/>
      <i/>
      <vertAlign val="superscript"/>
      <sz val="11"/>
      <name val="Calibri"/>
      <charset val="134"/>
      <scheme val="minor"/>
    </font>
    <font>
      <i/>
      <sz val="11"/>
      <color rgb="FF000000"/>
      <name val="Calibri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37" fontId="3" fillId="0" borderId="8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37" fontId="1" fillId="0" borderId="8" xfId="1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8" fontId="1" fillId="0" borderId="8" xfId="1" applyNumberFormat="1" applyFont="1" applyFill="1" applyBorder="1" applyAlignment="1">
      <alignment horizontal="center" vertical="center"/>
    </xf>
    <xf numFmtId="37" fontId="3" fillId="0" borderId="8" xfId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/>
    <xf numFmtId="0" fontId="5" fillId="0" borderId="6" xfId="0" applyFont="1" applyFill="1" applyBorder="1" applyAlignment="1">
      <alignment wrapText="1"/>
    </xf>
    <xf numFmtId="37" fontId="3" fillId="0" borderId="8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 wrapText="1"/>
    </xf>
    <xf numFmtId="37" fontId="1" fillId="0" borderId="8" xfId="1" applyNumberFormat="1" applyFont="1" applyFill="1" applyBorder="1" applyAlignment="1">
      <alignment horizontal="center" vertical="top"/>
    </xf>
    <xf numFmtId="168" fontId="4" fillId="0" borderId="8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37" fontId="1" fillId="0" borderId="8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16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7" fontId="3" fillId="0" borderId="5" xfId="1" applyNumberFormat="1" applyFont="1" applyFill="1" applyBorder="1" applyAlignment="1">
      <alignment horizontal="center" vertical="center"/>
    </xf>
    <xf numFmtId="37" fontId="1" fillId="0" borderId="5" xfId="1" applyNumberFormat="1" applyFont="1" applyFill="1" applyBorder="1" applyAlignment="1">
      <alignment horizontal="center" vertical="center"/>
    </xf>
    <xf numFmtId="170" fontId="3" fillId="0" borderId="8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8" fontId="1" fillId="0" borderId="5" xfId="1" applyNumberFormat="1" applyFont="1" applyFill="1" applyBorder="1" applyAlignment="1">
      <alignment horizontal="center" vertical="center"/>
    </xf>
    <xf numFmtId="37" fontId="3" fillId="0" borderId="5" xfId="1" applyNumberFormat="1" applyFont="1" applyFill="1" applyBorder="1" applyAlignment="1">
      <alignment horizontal="center" vertical="center" wrapText="1"/>
    </xf>
    <xf numFmtId="37" fontId="3" fillId="0" borderId="5" xfId="1" applyNumberFormat="1" applyFont="1" applyFill="1" applyBorder="1" applyAlignment="1">
      <alignment horizontal="center"/>
    </xf>
    <xf numFmtId="37" fontId="1" fillId="0" borderId="5" xfId="1" applyNumberFormat="1" applyFont="1" applyFill="1" applyBorder="1" applyAlignment="1">
      <alignment horizontal="center" vertical="top"/>
    </xf>
    <xf numFmtId="168" fontId="4" fillId="0" borderId="5" xfId="1" applyNumberFormat="1" applyFont="1" applyFill="1" applyBorder="1" applyAlignment="1">
      <alignment horizontal="center" vertical="center" wrapText="1"/>
    </xf>
    <xf numFmtId="37" fontId="1" fillId="0" borderId="5" xfId="1" applyNumberFormat="1" applyFont="1" applyFill="1" applyBorder="1" applyAlignment="1">
      <alignment horizontal="center" vertical="center" wrapText="1"/>
    </xf>
    <xf numFmtId="1" fontId="5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69" fontId="1" fillId="0" borderId="5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vertical="center"/>
    </xf>
    <xf numFmtId="0" fontId="10" fillId="0" borderId="0" xfId="2" applyFont="1" applyFill="1" applyBorder="1" applyAlignment="1"/>
    <xf numFmtId="0" fontId="10" fillId="0" borderId="0" xfId="2" applyFont="1" applyFill="1" applyBorder="1" applyAlignment="1">
      <alignment vertical="top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/>
    </xf>
    <xf numFmtId="1" fontId="10" fillId="2" borderId="0" xfId="2" applyNumberFormat="1" applyFont="1" applyFill="1" applyBorder="1" applyAlignment="1">
      <alignment horizontal="center" vertical="center"/>
    </xf>
    <xf numFmtId="1" fontId="10" fillId="2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0" fillId="0" borderId="2" xfId="2" applyFont="1" applyFill="1" applyBorder="1" applyAlignment="1">
      <alignment vertical="center"/>
    </xf>
    <xf numFmtId="0" fontId="12" fillId="0" borderId="3" xfId="2" applyFont="1" applyFill="1" applyBorder="1" applyAlignment="1">
      <alignment vertical="center"/>
    </xf>
    <xf numFmtId="0" fontId="13" fillId="0" borderId="4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vertical="center"/>
    </xf>
    <xf numFmtId="0" fontId="12" fillId="0" borderId="14" xfId="2" applyFont="1" applyFill="1" applyBorder="1" applyAlignment="1">
      <alignment horizontal="center" vertical="center" wrapText="1"/>
    </xf>
    <xf numFmtId="3" fontId="10" fillId="0" borderId="7" xfId="1" applyNumberFormat="1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/>
    <xf numFmtId="0" fontId="13" fillId="0" borderId="6" xfId="2" applyFont="1" applyFill="1" applyBorder="1" applyAlignment="1">
      <alignment wrapText="1"/>
    </xf>
    <xf numFmtId="3" fontId="13" fillId="0" borderId="8" xfId="1" applyNumberFormat="1" applyFont="1" applyFill="1" applyBorder="1" applyAlignment="1">
      <alignment horizontal="center" wrapText="1"/>
    </xf>
    <xf numFmtId="3" fontId="13" fillId="0" borderId="8" xfId="2" applyNumberFormat="1" applyFont="1" applyFill="1" applyBorder="1" applyAlignment="1">
      <alignment horizontal="center" wrapText="1"/>
    </xf>
    <xf numFmtId="0" fontId="10" fillId="0" borderId="5" xfId="2" applyFont="1" applyFill="1" applyBorder="1" applyAlignment="1">
      <alignment vertical="center"/>
    </xf>
    <xf numFmtId="0" fontId="14" fillId="0" borderId="6" xfId="2" applyFont="1" applyFill="1" applyBorder="1" applyAlignment="1">
      <alignment vertical="center" wrapText="1"/>
    </xf>
    <xf numFmtId="3" fontId="14" fillId="0" borderId="8" xfId="1" applyNumberFormat="1" applyFont="1" applyFill="1" applyBorder="1" applyAlignment="1">
      <alignment horizontal="center" vertical="center" wrapText="1"/>
    </xf>
    <xf numFmtId="3" fontId="14" fillId="0" borderId="8" xfId="2" applyNumberFormat="1" applyFont="1" applyFill="1" applyBorder="1" applyAlignment="1">
      <alignment horizontal="center" vertical="center" wrapText="1"/>
    </xf>
    <xf numFmtId="3" fontId="11" fillId="0" borderId="8" xfId="2" applyNumberFormat="1" applyFont="1" applyFill="1" applyBorder="1" applyAlignment="1">
      <alignment horizontal="center" wrapText="1"/>
    </xf>
    <xf numFmtId="0" fontId="12" fillId="0" borderId="5" xfId="2" applyFont="1" applyFill="1" applyBorder="1" applyAlignment="1">
      <alignment vertical="center"/>
    </xf>
    <xf numFmtId="0" fontId="13" fillId="0" borderId="6" xfId="2" applyFont="1" applyFill="1" applyBorder="1" applyAlignment="1">
      <alignment vertical="center" wrapText="1"/>
    </xf>
    <xf numFmtId="3" fontId="13" fillId="0" borderId="8" xfId="1" applyNumberFormat="1" applyFont="1" applyFill="1" applyBorder="1" applyAlignment="1">
      <alignment horizontal="center" vertical="center" wrapText="1"/>
    </xf>
    <xf numFmtId="3" fontId="11" fillId="0" borderId="8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vertical="center"/>
    </xf>
    <xf numFmtId="3" fontId="13" fillId="0" borderId="8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vertical="top"/>
    </xf>
    <xf numFmtId="0" fontId="13" fillId="0" borderId="6" xfId="2" applyFont="1" applyFill="1" applyBorder="1" applyAlignment="1">
      <alignment vertical="top" wrapText="1"/>
    </xf>
    <xf numFmtId="3" fontId="13" fillId="0" borderId="8" xfId="1" applyNumberFormat="1" applyFont="1" applyFill="1" applyBorder="1" applyAlignment="1">
      <alignment horizontal="center" vertical="top" wrapText="1"/>
    </xf>
    <xf numFmtId="3" fontId="11" fillId="0" borderId="8" xfId="2" applyNumberFormat="1" applyFont="1" applyFill="1" applyBorder="1" applyAlignment="1">
      <alignment horizontal="center" vertical="top" wrapText="1"/>
    </xf>
    <xf numFmtId="3" fontId="10" fillId="0" borderId="8" xfId="1" applyNumberFormat="1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3" fontId="10" fillId="0" borderId="8" xfId="1" applyNumberFormat="1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center" vertical="center" wrapText="1"/>
    </xf>
    <xf numFmtId="171" fontId="10" fillId="0" borderId="8" xfId="2" applyNumberFormat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vertical="top"/>
    </xf>
    <xf numFmtId="0" fontId="14" fillId="0" borderId="6" xfId="2" applyFont="1" applyFill="1" applyBorder="1" applyAlignment="1">
      <alignment vertical="top" wrapText="1"/>
    </xf>
    <xf numFmtId="3" fontId="14" fillId="0" borderId="8" xfId="1" applyNumberFormat="1" applyFont="1" applyFill="1" applyBorder="1" applyAlignment="1">
      <alignment horizontal="center" vertical="top" wrapText="1"/>
    </xf>
    <xf numFmtId="3" fontId="14" fillId="0" borderId="8" xfId="2" applyNumberFormat="1" applyFont="1" applyFill="1" applyBorder="1" applyAlignment="1">
      <alignment horizontal="center" vertical="top" wrapText="1"/>
    </xf>
    <xf numFmtId="0" fontId="11" fillId="0" borderId="9" xfId="2" applyFont="1" applyFill="1" applyBorder="1" applyAlignment="1">
      <alignment vertical="center"/>
    </xf>
    <xf numFmtId="0" fontId="13" fillId="0" borderId="10" xfId="2" applyFont="1" applyFill="1" applyBorder="1" applyAlignment="1">
      <alignment vertical="center" wrapText="1"/>
    </xf>
    <xf numFmtId="3" fontId="11" fillId="0" borderId="11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3" fontId="11" fillId="2" borderId="8" xfId="2" applyNumberFormat="1" applyFont="1" applyFill="1" applyBorder="1" applyAlignment="1">
      <alignment horizontal="center" wrapText="1"/>
    </xf>
    <xf numFmtId="3" fontId="10" fillId="0" borderId="8" xfId="2" applyNumberFormat="1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3" fontId="11" fillId="2" borderId="8" xfId="2" applyNumberFormat="1" applyFont="1" applyFill="1" applyBorder="1" applyAlignment="1">
      <alignment horizontal="center" vertical="center" wrapText="1"/>
    </xf>
    <xf numFmtId="3" fontId="11" fillId="2" borderId="8" xfId="2" applyNumberFormat="1" applyFont="1" applyFill="1" applyBorder="1" applyAlignment="1">
      <alignment horizontal="center" vertical="top" wrapText="1"/>
    </xf>
    <xf numFmtId="0" fontId="10" fillId="2" borderId="8" xfId="2" applyFont="1" applyFill="1" applyBorder="1" applyAlignment="1">
      <alignment horizontal="center" vertical="center" wrapText="1"/>
    </xf>
    <xf numFmtId="169" fontId="10" fillId="0" borderId="8" xfId="2" applyNumberFormat="1" applyFont="1" applyFill="1" applyBorder="1" applyAlignment="1">
      <alignment horizontal="center" vertical="center" wrapText="1"/>
    </xf>
    <xf numFmtId="169" fontId="10" fillId="2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top" wrapText="1"/>
    </xf>
    <xf numFmtId="3" fontId="10" fillId="0" borderId="8" xfId="2" applyNumberFormat="1" applyFont="1" applyFill="1" applyBorder="1" applyAlignment="1">
      <alignment horizontal="center" vertical="top" wrapText="1"/>
    </xf>
    <xf numFmtId="3" fontId="10" fillId="0" borderId="8" xfId="1" applyNumberFormat="1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center"/>
    </xf>
    <xf numFmtId="1" fontId="11" fillId="2" borderId="4" xfId="2" applyNumberFormat="1" applyFont="1" applyFill="1" applyBorder="1" applyAlignment="1">
      <alignment horizontal="center" vertical="center"/>
    </xf>
    <xf numFmtId="1" fontId="11" fillId="0" borderId="4" xfId="1" applyNumberFormat="1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1" fontId="12" fillId="2" borderId="8" xfId="2" applyNumberFormat="1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3" fontId="11" fillId="2" borderId="8" xfId="2" applyNumberFormat="1" applyFont="1" applyFill="1" applyBorder="1" applyAlignment="1">
      <alignment horizontal="center"/>
    </xf>
    <xf numFmtId="37" fontId="11" fillId="2" borderId="8" xfId="1" applyNumberFormat="1" applyFont="1" applyFill="1" applyBorder="1" applyAlignment="1">
      <alignment horizontal="center"/>
    </xf>
    <xf numFmtId="37" fontId="11" fillId="0" borderId="8" xfId="1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 vertical="center"/>
    </xf>
    <xf numFmtId="37" fontId="10" fillId="2" borderId="8" xfId="1" applyNumberFormat="1" applyFont="1" applyFill="1" applyBorder="1" applyAlignment="1">
      <alignment horizontal="center" vertical="center"/>
    </xf>
    <xf numFmtId="37" fontId="10" fillId="0" borderId="8" xfId="1" applyNumberFormat="1" applyFont="1" applyFill="1" applyBorder="1" applyAlignment="1">
      <alignment horizontal="center" vertical="center"/>
    </xf>
    <xf numFmtId="3" fontId="11" fillId="2" borderId="8" xfId="1" applyNumberFormat="1" applyFont="1" applyFill="1" applyBorder="1" applyAlignment="1">
      <alignment horizontal="center"/>
    </xf>
    <xf numFmtId="3" fontId="11" fillId="0" borderId="8" xfId="2" applyNumberFormat="1" applyFont="1" applyFill="1" applyBorder="1" applyAlignment="1">
      <alignment horizontal="center"/>
    </xf>
    <xf numFmtId="3" fontId="11" fillId="2" borderId="8" xfId="2" applyNumberFormat="1" applyFont="1" applyFill="1" applyBorder="1" applyAlignment="1">
      <alignment horizontal="center" vertical="center"/>
    </xf>
    <xf numFmtId="1" fontId="10" fillId="2" borderId="8" xfId="1" applyNumberFormat="1" applyFont="1" applyFill="1" applyBorder="1" applyAlignment="1">
      <alignment horizontal="center" vertical="center"/>
    </xf>
    <xf numFmtId="168" fontId="10" fillId="0" borderId="8" xfId="1" applyNumberFormat="1" applyFont="1" applyFill="1" applyBorder="1" applyAlignment="1">
      <alignment horizontal="center" vertical="center"/>
    </xf>
    <xf numFmtId="37" fontId="11" fillId="2" borderId="8" xfId="1" applyNumberFormat="1" applyFont="1" applyFill="1" applyBorder="1" applyAlignment="1">
      <alignment horizontal="center" vertical="center" wrapText="1"/>
    </xf>
    <xf numFmtId="37" fontId="11" fillId="0" borderId="8" xfId="1" applyNumberFormat="1" applyFont="1" applyFill="1" applyBorder="1" applyAlignment="1">
      <alignment horizontal="center" vertical="center" wrapText="1"/>
    </xf>
    <xf numFmtId="3" fontId="11" fillId="2" borderId="8" xfId="2" applyNumberFormat="1" applyFont="1" applyFill="1" applyBorder="1" applyAlignment="1">
      <alignment horizontal="center" vertical="top"/>
    </xf>
    <xf numFmtId="37" fontId="10" fillId="2" borderId="8" xfId="1" applyNumberFormat="1" applyFont="1" applyFill="1" applyBorder="1" applyAlignment="1">
      <alignment horizontal="center" vertical="top"/>
    </xf>
    <xf numFmtId="37" fontId="10" fillId="0" borderId="8" xfId="1" applyNumberFormat="1" applyFont="1" applyFill="1" applyBorder="1" applyAlignment="1">
      <alignment horizontal="center" vertical="top"/>
    </xf>
    <xf numFmtId="0" fontId="10" fillId="2" borderId="8" xfId="2" applyFont="1" applyFill="1" applyBorder="1" applyAlignment="1">
      <alignment horizontal="center" vertical="center"/>
    </xf>
    <xf numFmtId="37" fontId="13" fillId="2" borderId="8" xfId="1" applyNumberFormat="1" applyFont="1" applyFill="1" applyBorder="1" applyAlignment="1">
      <alignment horizontal="center" vertical="center" wrapText="1"/>
    </xf>
    <xf numFmtId="37" fontId="13" fillId="0" borderId="8" xfId="1" applyNumberFormat="1" applyFont="1" applyFill="1" applyBorder="1" applyAlignment="1">
      <alignment horizontal="center" vertical="center" wrapText="1"/>
    </xf>
    <xf numFmtId="1" fontId="12" fillId="2" borderId="8" xfId="1" applyNumberFormat="1" applyFont="1" applyFill="1" applyBorder="1" applyAlignment="1">
      <alignment horizontal="center" vertical="center" wrapText="1"/>
    </xf>
    <xf numFmtId="168" fontId="12" fillId="0" borderId="8" xfId="1" applyNumberFormat="1" applyFont="1" applyFill="1" applyBorder="1" applyAlignment="1">
      <alignment horizontal="center" vertical="center" wrapText="1"/>
    </xf>
    <xf numFmtId="37" fontId="10" fillId="2" borderId="8" xfId="1" applyNumberFormat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 wrapText="1"/>
    </xf>
    <xf numFmtId="3" fontId="11" fillId="0" borderId="8" xfId="1" applyNumberFormat="1" applyFont="1" applyFill="1" applyBorder="1" applyAlignment="1">
      <alignment horizontal="center" vertical="center" wrapText="1"/>
    </xf>
    <xf numFmtId="1" fontId="13" fillId="2" borderId="8" xfId="1" applyNumberFormat="1" applyFont="1" applyFill="1" applyBorder="1" applyAlignment="1">
      <alignment horizontal="center" vertical="center" wrapText="1"/>
    </xf>
    <xf numFmtId="1" fontId="13" fillId="2" borderId="8" xfId="1" applyNumberFormat="1" applyFont="1" applyFill="1" applyBorder="1" applyAlignment="1">
      <alignment vertical="center" wrapText="1"/>
    </xf>
    <xf numFmtId="1" fontId="13" fillId="0" borderId="8" xfId="1" applyNumberFormat="1" applyFont="1" applyFill="1" applyBorder="1" applyAlignment="1">
      <alignment vertical="center" wrapText="1"/>
    </xf>
    <xf numFmtId="1" fontId="14" fillId="2" borderId="8" xfId="1" applyNumberFormat="1" applyFont="1" applyFill="1" applyBorder="1" applyAlignment="1">
      <alignment horizontal="center" vertical="center" wrapText="1"/>
    </xf>
    <xf numFmtId="1" fontId="14" fillId="2" borderId="8" xfId="1" applyNumberFormat="1" applyFont="1" applyFill="1" applyBorder="1" applyAlignment="1">
      <alignment vertical="center" wrapText="1"/>
    </xf>
    <xf numFmtId="1" fontId="14" fillId="0" borderId="8" xfId="1" applyNumberFormat="1" applyFont="1" applyFill="1" applyBorder="1" applyAlignment="1">
      <alignment vertical="center" wrapText="1"/>
    </xf>
    <xf numFmtId="0" fontId="10" fillId="0" borderId="8" xfId="2" applyFont="1" applyFill="1" applyBorder="1" applyAlignment="1">
      <alignment horizontal="center" vertical="top" wrapText="1"/>
    </xf>
    <xf numFmtId="3" fontId="10" fillId="0" borderId="8" xfId="2" applyNumberFormat="1" applyFont="1" applyFill="1" applyBorder="1" applyAlignment="1">
      <alignment horizontal="center" vertical="top"/>
    </xf>
    <xf numFmtId="3" fontId="10" fillId="0" borderId="8" xfId="1" applyNumberFormat="1" applyFont="1" applyFill="1" applyBorder="1" applyAlignment="1">
      <alignment horizontal="center" vertical="top"/>
    </xf>
    <xf numFmtId="172" fontId="10" fillId="0" borderId="8" xfId="1" applyNumberFormat="1" applyFont="1" applyFill="1" applyBorder="1" applyAlignment="1">
      <alignment horizontal="center" vertical="center"/>
    </xf>
    <xf numFmtId="3" fontId="11" fillId="0" borderId="11" xfId="2" applyNumberFormat="1" applyFont="1" applyFill="1" applyBorder="1" applyAlignment="1">
      <alignment horizontal="center" vertical="center"/>
    </xf>
    <xf numFmtId="37" fontId="11" fillId="0" borderId="11" xfId="1" applyNumberFormat="1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1" fontId="11" fillId="0" borderId="8" xfId="1" applyNumberFormat="1" applyFont="1" applyFill="1" applyBorder="1" applyAlignment="1">
      <alignment vertical="center" wrapText="1"/>
    </xf>
    <xf numFmtId="1" fontId="10" fillId="0" borderId="8" xfId="1" applyNumberFormat="1" applyFont="1" applyFill="1" applyBorder="1" applyAlignment="1">
      <alignment vertical="center" wrapText="1"/>
    </xf>
    <xf numFmtId="3" fontId="14" fillId="0" borderId="8" xfId="1" quotePrefix="1" applyNumberFormat="1" applyFont="1" applyFill="1" applyBorder="1" applyAlignment="1">
      <alignment horizontal="center" vertical="center" wrapText="1"/>
    </xf>
    <xf numFmtId="3" fontId="14" fillId="2" borderId="8" xfId="1" quotePrefix="1" applyNumberFormat="1" applyFont="1" applyFill="1" applyBorder="1" applyAlignment="1">
      <alignment horizontal="center" vertical="center" wrapText="1"/>
    </xf>
    <xf numFmtId="1" fontId="14" fillId="2" borderId="8" xfId="1" quotePrefix="1" applyNumberFormat="1" applyFont="1" applyFill="1" applyBorder="1" applyAlignment="1">
      <alignment horizontal="center" vertical="center" wrapText="1"/>
    </xf>
    <xf numFmtId="1" fontId="14" fillId="0" borderId="8" xfId="1" quotePrefix="1" applyNumberFormat="1" applyFont="1" applyFill="1" applyBorder="1" applyAlignment="1">
      <alignment horizontal="center" vertical="center" wrapText="1"/>
    </xf>
    <xf numFmtId="1" fontId="10" fillId="0" borderId="8" xfId="1" quotePrefix="1" applyNumberFormat="1" applyFont="1" applyFill="1" applyBorder="1" applyAlignment="1">
      <alignment horizontal="center" vertical="center" wrapText="1"/>
    </xf>
    <xf numFmtId="1" fontId="6" fillId="0" borderId="8" xfId="1" quotePrefix="1" applyNumberFormat="1" applyFont="1" applyFill="1" applyBorder="1" applyAlignment="1">
      <alignment horizontal="center" vertical="center" wrapText="1"/>
    </xf>
    <xf numFmtId="1" fontId="6" fillId="0" borderId="5" xfId="1" quotePrefix="1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12" fillId="0" borderId="6" xfId="2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31000000}"/>
    <cellStyle name="Percent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showGridLines="0" view="pageBreakPreview" zoomScaleNormal="100" workbookViewId="0">
      <pane xSplit="2" ySplit="4" topLeftCell="R5" activePane="bottomRight" state="frozen"/>
      <selection pane="topRight"/>
      <selection pane="bottomLeft"/>
      <selection pane="bottomRight" activeCell="B2" sqref="B2"/>
    </sheetView>
  </sheetViews>
  <sheetFormatPr defaultColWidth="9.140625" defaultRowHeight="12.75"/>
  <cols>
    <col min="1" max="1" width="1.85546875" style="74" customWidth="1"/>
    <col min="2" max="2" width="50.140625" style="74" customWidth="1"/>
    <col min="3" max="14" width="12.7109375" style="73" customWidth="1"/>
    <col min="15" max="20" width="12.7109375" style="75" customWidth="1"/>
    <col min="21" max="21" width="12.7109375" style="76" customWidth="1"/>
    <col min="22" max="22" width="12.7109375" style="77" customWidth="1"/>
    <col min="23" max="27" width="12.7109375" style="74" customWidth="1"/>
    <col min="28" max="16384" width="9.140625" style="74"/>
  </cols>
  <sheetData>
    <row r="1" spans="1:27">
      <c r="A1" s="78" t="s">
        <v>0</v>
      </c>
    </row>
    <row r="2" spans="1:27">
      <c r="A2" s="78" t="s">
        <v>1</v>
      </c>
    </row>
    <row r="4" spans="1:27">
      <c r="A4" s="79"/>
      <c r="B4" s="80" t="s">
        <v>2</v>
      </c>
      <c r="C4" s="81">
        <v>1990</v>
      </c>
      <c r="D4" s="81">
        <v>1991</v>
      </c>
      <c r="E4" s="81">
        <v>1992</v>
      </c>
      <c r="F4" s="81">
        <v>1993</v>
      </c>
      <c r="G4" s="81">
        <v>1994</v>
      </c>
      <c r="H4" s="81">
        <v>1995</v>
      </c>
      <c r="I4" s="81">
        <v>1996</v>
      </c>
      <c r="J4" s="81">
        <v>1997</v>
      </c>
      <c r="K4" s="81">
        <v>1998</v>
      </c>
      <c r="L4" s="81">
        <v>1999</v>
      </c>
      <c r="M4" s="81">
        <v>2000</v>
      </c>
      <c r="N4" s="81">
        <v>2001</v>
      </c>
      <c r="O4" s="120">
        <v>2002</v>
      </c>
      <c r="P4" s="120">
        <v>2003</v>
      </c>
      <c r="Q4" s="120">
        <v>2004</v>
      </c>
      <c r="R4" s="120">
        <v>2005</v>
      </c>
      <c r="S4" s="120">
        <v>2006</v>
      </c>
      <c r="T4" s="135">
        <v>2007</v>
      </c>
      <c r="U4" s="136">
        <v>2008</v>
      </c>
      <c r="V4" s="136">
        <v>2009</v>
      </c>
      <c r="W4" s="137">
        <v>2010</v>
      </c>
      <c r="X4" s="137">
        <v>2011</v>
      </c>
      <c r="Y4" s="137">
        <v>2012</v>
      </c>
      <c r="Z4" s="137">
        <v>2013</v>
      </c>
      <c r="AA4" s="137">
        <v>2014</v>
      </c>
    </row>
    <row r="5" spans="1:27">
      <c r="A5" s="82"/>
      <c r="B5" s="83"/>
      <c r="C5" s="84"/>
      <c r="D5" s="85"/>
      <c r="E5" s="85"/>
      <c r="F5" s="85"/>
      <c r="G5" s="85"/>
      <c r="H5" s="85"/>
      <c r="I5" s="85"/>
      <c r="J5" s="85"/>
      <c r="K5" s="85"/>
      <c r="L5" s="85"/>
      <c r="M5" s="121"/>
      <c r="N5" s="85"/>
      <c r="O5" s="122"/>
      <c r="P5" s="123"/>
      <c r="Q5" s="123"/>
      <c r="R5" s="123"/>
      <c r="S5" s="123"/>
      <c r="T5" s="138"/>
      <c r="U5" s="139"/>
      <c r="V5" s="139"/>
      <c r="W5" s="140"/>
      <c r="X5" s="140"/>
      <c r="Y5" s="140"/>
      <c r="Z5" s="140"/>
      <c r="AA5" s="140"/>
    </row>
    <row r="6" spans="1:27" s="71" customFormat="1">
      <c r="A6" s="86" t="s">
        <v>3</v>
      </c>
      <c r="B6" s="87"/>
      <c r="C6" s="88">
        <v>38472</v>
      </c>
      <c r="D6" s="89">
        <v>42671</v>
      </c>
      <c r="E6" s="89">
        <v>49258</v>
      </c>
      <c r="F6" s="89">
        <v>52612</v>
      </c>
      <c r="G6" s="89">
        <v>61136</v>
      </c>
      <c r="H6" s="89">
        <v>62271</v>
      </c>
      <c r="I6" s="89">
        <v>70912</v>
      </c>
      <c r="J6" s="89">
        <v>79783</v>
      </c>
      <c r="K6" s="89">
        <v>69369</v>
      </c>
      <c r="L6" s="89">
        <v>71007</v>
      </c>
      <c r="M6" s="89">
        <v>76002</v>
      </c>
      <c r="N6" s="94">
        <v>73847</v>
      </c>
      <c r="O6" s="124">
        <v>82875</v>
      </c>
      <c r="P6" s="124">
        <v>92584.4</v>
      </c>
      <c r="Q6" s="141">
        <v>95034</v>
      </c>
      <c r="R6" s="141">
        <v>94958.5</v>
      </c>
      <c r="S6" s="141">
        <v>101955</v>
      </c>
      <c r="T6" s="141">
        <v>110733</v>
      </c>
      <c r="U6" s="142">
        <v>128350</v>
      </c>
      <c r="V6" s="142">
        <v>132871.264</v>
      </c>
      <c r="W6" s="143">
        <v>127188.59448076</v>
      </c>
      <c r="X6" s="143">
        <v>160657</v>
      </c>
      <c r="Y6" s="143">
        <v>188761</v>
      </c>
      <c r="Z6" s="143">
        <v>192388.00399999999</v>
      </c>
      <c r="AA6" s="143">
        <v>202036.43788094999</v>
      </c>
    </row>
    <row r="7" spans="1:27">
      <c r="A7" s="90"/>
      <c r="B7" s="91"/>
      <c r="C7" s="92"/>
      <c r="D7" s="93"/>
      <c r="E7" s="93"/>
      <c r="F7" s="93"/>
      <c r="G7" s="93"/>
      <c r="H7" s="93"/>
      <c r="I7" s="93"/>
      <c r="J7" s="93"/>
      <c r="K7" s="93"/>
      <c r="L7" s="93"/>
      <c r="M7" s="125"/>
      <c r="N7" s="125"/>
      <c r="O7" s="126"/>
      <c r="P7" s="126"/>
      <c r="Q7" s="126"/>
      <c r="R7" s="126"/>
      <c r="S7" s="126"/>
      <c r="T7" s="144"/>
      <c r="U7" s="145"/>
      <c r="V7" s="145"/>
      <c r="W7" s="146"/>
      <c r="X7" s="146"/>
      <c r="Y7" s="146"/>
      <c r="Z7" s="146"/>
      <c r="AA7" s="146"/>
    </row>
    <row r="8" spans="1:27" s="71" customFormat="1">
      <c r="A8" s="86" t="s">
        <v>4</v>
      </c>
      <c r="B8" s="87"/>
      <c r="C8" s="88">
        <v>29409</v>
      </c>
      <c r="D8" s="89">
        <v>32794</v>
      </c>
      <c r="E8" s="89">
        <v>37782</v>
      </c>
      <c r="F8" s="89">
        <v>37659</v>
      </c>
      <c r="G8" s="89">
        <v>40542</v>
      </c>
      <c r="H8" s="89">
        <v>41394</v>
      </c>
      <c r="I8" s="89">
        <v>50463</v>
      </c>
      <c r="J8" s="89">
        <v>50139</v>
      </c>
      <c r="K8" s="89">
        <v>50250</v>
      </c>
      <c r="L8" s="89">
        <v>53868</v>
      </c>
      <c r="M8" s="89">
        <v>64445</v>
      </c>
      <c r="N8" s="94">
        <v>70966</v>
      </c>
      <c r="O8" s="124">
        <v>75153</v>
      </c>
      <c r="P8" s="124">
        <v>83632.5</v>
      </c>
      <c r="Q8" s="124">
        <v>101026</v>
      </c>
      <c r="R8" s="141">
        <v>106622.39999999999</v>
      </c>
      <c r="S8" s="141">
        <v>117721</v>
      </c>
      <c r="T8" s="141">
        <v>135049</v>
      </c>
      <c r="U8" s="142">
        <v>165025</v>
      </c>
      <c r="V8" s="142">
        <v>170593.97700000001</v>
      </c>
      <c r="W8" s="143">
        <v>167142.05615876001</v>
      </c>
      <c r="X8" s="143">
        <v>196126.253</v>
      </c>
      <c r="Y8" s="143">
        <v>227232</v>
      </c>
      <c r="Z8" s="143">
        <v>236982.79699999999</v>
      </c>
      <c r="AA8" s="143">
        <v>241305.17</v>
      </c>
    </row>
    <row r="9" spans="1:27">
      <c r="A9" s="90"/>
      <c r="B9" s="91"/>
      <c r="C9" s="92"/>
      <c r="D9" s="93"/>
      <c r="E9" s="93"/>
      <c r="F9" s="93"/>
      <c r="G9" s="93"/>
      <c r="H9" s="93"/>
      <c r="I9" s="93"/>
      <c r="J9" s="93"/>
      <c r="K9" s="93"/>
      <c r="L9" s="93"/>
      <c r="M9" s="125"/>
      <c r="N9" s="125"/>
      <c r="O9" s="126"/>
      <c r="P9" s="126"/>
      <c r="Q9" s="126"/>
      <c r="R9" s="126"/>
      <c r="S9" s="126"/>
      <c r="T9" s="144"/>
      <c r="U9" s="145"/>
      <c r="V9" s="145"/>
      <c r="W9" s="146"/>
      <c r="X9" s="146"/>
      <c r="Y9" s="146"/>
      <c r="Z9" s="146"/>
      <c r="AA9" s="146"/>
    </row>
    <row r="10" spans="1:27" s="71" customFormat="1">
      <c r="A10" s="86" t="s">
        <v>5</v>
      </c>
      <c r="B10" s="87"/>
      <c r="C10" s="88">
        <f>SUM(C6-C8)</f>
        <v>9063</v>
      </c>
      <c r="D10" s="94">
        <f t="shared" ref="D10:Q10" si="0">+D6-D8</f>
        <v>9877</v>
      </c>
      <c r="E10" s="94">
        <f t="shared" si="0"/>
        <v>11476</v>
      </c>
      <c r="F10" s="94">
        <f t="shared" si="0"/>
        <v>14953</v>
      </c>
      <c r="G10" s="94">
        <f t="shared" si="0"/>
        <v>20594</v>
      </c>
      <c r="H10" s="94">
        <f t="shared" si="0"/>
        <v>20877</v>
      </c>
      <c r="I10" s="94">
        <f t="shared" si="0"/>
        <v>20449</v>
      </c>
      <c r="J10" s="94">
        <f t="shared" si="0"/>
        <v>29644</v>
      </c>
      <c r="K10" s="94">
        <f t="shared" si="0"/>
        <v>19119</v>
      </c>
      <c r="L10" s="94">
        <f t="shared" si="0"/>
        <v>17139</v>
      </c>
      <c r="M10" s="94">
        <f t="shared" si="0"/>
        <v>11557</v>
      </c>
      <c r="N10" s="94">
        <f t="shared" si="0"/>
        <v>2881</v>
      </c>
      <c r="O10" s="124">
        <f t="shared" si="0"/>
        <v>7722</v>
      </c>
      <c r="P10" s="124">
        <f t="shared" si="0"/>
        <v>8951.8999999999905</v>
      </c>
      <c r="Q10" s="124">
        <f t="shared" si="0"/>
        <v>-5992</v>
      </c>
      <c r="R10" s="141">
        <f t="shared" ref="R10:AA10" si="1">R6-R8</f>
        <v>-11663.9</v>
      </c>
      <c r="S10" s="141">
        <f t="shared" si="1"/>
        <v>-15766</v>
      </c>
      <c r="T10" s="141">
        <f t="shared" si="1"/>
        <v>-24316</v>
      </c>
      <c r="U10" s="147">
        <f t="shared" si="1"/>
        <v>-36675</v>
      </c>
      <c r="V10" s="147">
        <f t="shared" si="1"/>
        <v>-37722.713000000003</v>
      </c>
      <c r="W10" s="148">
        <f t="shared" si="1"/>
        <v>-39953.461678</v>
      </c>
      <c r="X10" s="148">
        <f t="shared" si="1"/>
        <v>-35469.252999999997</v>
      </c>
      <c r="Y10" s="148">
        <f t="shared" si="1"/>
        <v>-38471</v>
      </c>
      <c r="Z10" s="148">
        <f t="shared" si="1"/>
        <v>-44594.7930000001</v>
      </c>
      <c r="AA10" s="148">
        <f t="shared" si="1"/>
        <v>-39268.732119050102</v>
      </c>
    </row>
    <row r="11" spans="1:27">
      <c r="A11" s="95" t="s">
        <v>6</v>
      </c>
      <c r="B11" s="96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127"/>
      <c r="P11" s="127"/>
      <c r="Q11" s="127"/>
      <c r="R11" s="127"/>
      <c r="S11" s="127"/>
      <c r="T11" s="149"/>
      <c r="U11" s="150"/>
      <c r="V11" s="150"/>
      <c r="W11" s="151"/>
      <c r="X11" s="151"/>
      <c r="Y11" s="151"/>
      <c r="Z11" s="151"/>
      <c r="AA11" s="151"/>
    </row>
    <row r="12" spans="1:27">
      <c r="A12" s="95"/>
      <c r="B12" s="96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27"/>
      <c r="P12" s="127"/>
      <c r="Q12" s="127"/>
      <c r="R12" s="127"/>
      <c r="S12" s="127"/>
      <c r="T12" s="149"/>
      <c r="U12" s="150"/>
      <c r="V12" s="150"/>
      <c r="W12" s="151"/>
      <c r="X12" s="151"/>
      <c r="Y12" s="151"/>
      <c r="Z12" s="151"/>
      <c r="AA12" s="151"/>
    </row>
    <row r="13" spans="1:27">
      <c r="A13" s="99" t="s">
        <v>7</v>
      </c>
      <c r="B13" s="96"/>
      <c r="C13" s="97">
        <v>5789</v>
      </c>
      <c r="D13" s="100">
        <v>11162</v>
      </c>
      <c r="E13" s="100">
        <v>13541</v>
      </c>
      <c r="F13" s="100">
        <v>13643</v>
      </c>
      <c r="G13" s="100">
        <v>14803</v>
      </c>
      <c r="H13" s="100">
        <v>15993</v>
      </c>
      <c r="I13" s="100">
        <v>20348</v>
      </c>
      <c r="J13" s="100">
        <v>27680</v>
      </c>
      <c r="K13" s="100">
        <v>23918</v>
      </c>
      <c r="L13" s="100">
        <v>33509</v>
      </c>
      <c r="M13" s="98">
        <v>28461</v>
      </c>
      <c r="N13" s="98">
        <v>38151</v>
      </c>
      <c r="O13" s="127">
        <v>44163</v>
      </c>
      <c r="P13" s="127">
        <v>55120.5</v>
      </c>
      <c r="Q13" s="127">
        <v>81252</v>
      </c>
      <c r="R13" s="127">
        <v>84974</v>
      </c>
      <c r="S13" s="127">
        <v>100670</v>
      </c>
      <c r="T13" s="149">
        <v>130072</v>
      </c>
      <c r="U13" s="152">
        <v>119360</v>
      </c>
      <c r="V13" s="152">
        <v>98411.1</v>
      </c>
      <c r="W13" s="153">
        <v>123192.466</v>
      </c>
      <c r="X13" s="153">
        <v>106970</v>
      </c>
      <c r="Y13" s="153">
        <v>129796</v>
      </c>
      <c r="Z13" s="153">
        <v>137402.4</v>
      </c>
      <c r="AA13" s="153">
        <v>121953.7564</v>
      </c>
    </row>
    <row r="14" spans="1:27">
      <c r="A14" s="99"/>
      <c r="B14" s="96"/>
      <c r="C14" s="97"/>
      <c r="D14" s="100"/>
      <c r="E14" s="100"/>
      <c r="F14" s="100"/>
      <c r="G14" s="100"/>
      <c r="H14" s="100"/>
      <c r="I14" s="100"/>
      <c r="J14" s="100"/>
      <c r="K14" s="100"/>
      <c r="L14" s="100"/>
      <c r="M14" s="98"/>
      <c r="N14" s="98"/>
      <c r="O14" s="127"/>
      <c r="P14" s="127"/>
      <c r="Q14" s="127"/>
      <c r="R14" s="127"/>
      <c r="S14" s="127"/>
      <c r="T14" s="149"/>
      <c r="U14" s="152"/>
      <c r="V14" s="152"/>
      <c r="W14" s="153"/>
      <c r="X14" s="153"/>
      <c r="Y14" s="153"/>
      <c r="Z14" s="153"/>
      <c r="AA14" s="153"/>
    </row>
    <row r="15" spans="1:27" s="71" customFormat="1">
      <c r="A15" s="86" t="s">
        <v>8</v>
      </c>
      <c r="B15" s="87"/>
      <c r="C15" s="88">
        <f>SUM(C10+C13)</f>
        <v>14852</v>
      </c>
      <c r="D15" s="94">
        <f t="shared" ref="D15:Q15" si="2">+D10+D13</f>
        <v>21039</v>
      </c>
      <c r="E15" s="94">
        <f t="shared" si="2"/>
        <v>25017</v>
      </c>
      <c r="F15" s="94">
        <f t="shared" si="2"/>
        <v>28596</v>
      </c>
      <c r="G15" s="94">
        <f t="shared" si="2"/>
        <v>35397</v>
      </c>
      <c r="H15" s="94">
        <f t="shared" si="2"/>
        <v>36870</v>
      </c>
      <c r="I15" s="94">
        <f t="shared" si="2"/>
        <v>40797</v>
      </c>
      <c r="J15" s="94">
        <f t="shared" si="2"/>
        <v>57324</v>
      </c>
      <c r="K15" s="94">
        <f t="shared" si="2"/>
        <v>43037</v>
      </c>
      <c r="L15" s="94">
        <f t="shared" si="2"/>
        <v>50648</v>
      </c>
      <c r="M15" s="94">
        <f t="shared" si="2"/>
        <v>40018</v>
      </c>
      <c r="N15" s="94">
        <f t="shared" si="2"/>
        <v>41032</v>
      </c>
      <c r="O15" s="124">
        <f t="shared" si="2"/>
        <v>51885</v>
      </c>
      <c r="P15" s="124">
        <f t="shared" si="2"/>
        <v>64072.4</v>
      </c>
      <c r="Q15" s="124">
        <f t="shared" si="2"/>
        <v>75260</v>
      </c>
      <c r="R15" s="141">
        <f>R10+R13</f>
        <v>73310.100000000006</v>
      </c>
      <c r="S15" s="141">
        <f>S10+S13</f>
        <v>84904</v>
      </c>
      <c r="T15" s="141">
        <f>T10+T13</f>
        <v>105756</v>
      </c>
      <c r="U15" s="142">
        <f>U10+U13-1</f>
        <v>82684</v>
      </c>
      <c r="V15" s="142">
        <f>V10+V13</f>
        <v>60688.387000000002</v>
      </c>
      <c r="W15" s="143">
        <f>W10+W13</f>
        <v>83239.004321999906</v>
      </c>
      <c r="X15" s="143">
        <f>X10+X13</f>
        <v>71500.747000000003</v>
      </c>
      <c r="Y15" s="143">
        <v>91315</v>
      </c>
      <c r="Z15" s="143">
        <f>Z10+Z13</f>
        <v>92807.607000000004</v>
      </c>
      <c r="AA15" s="143">
        <f>AA10+AA13</f>
        <v>82685.024280950005</v>
      </c>
    </row>
    <row r="16" spans="1:27" s="72" customFormat="1">
      <c r="A16" s="101" t="s">
        <v>9</v>
      </c>
      <c r="B16" s="102"/>
      <c r="C16" s="103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28"/>
      <c r="P16" s="128"/>
      <c r="Q16" s="128"/>
      <c r="R16" s="128"/>
      <c r="S16" s="128"/>
      <c r="T16" s="154"/>
      <c r="U16" s="155"/>
      <c r="V16" s="155"/>
      <c r="W16" s="156"/>
      <c r="X16" s="156"/>
      <c r="Y16" s="156"/>
      <c r="Z16" s="156"/>
      <c r="AA16" s="156"/>
    </row>
    <row r="17" spans="1:28">
      <c r="A17" s="99"/>
      <c r="B17" s="96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29"/>
      <c r="P17" s="129"/>
      <c r="Q17" s="129"/>
      <c r="R17" s="129"/>
      <c r="S17" s="129"/>
      <c r="T17" s="157"/>
      <c r="U17" s="158"/>
      <c r="V17" s="158"/>
      <c r="W17" s="159"/>
      <c r="X17" s="159"/>
      <c r="Y17" s="153"/>
      <c r="Z17" s="153"/>
      <c r="AA17" s="153"/>
    </row>
    <row r="18" spans="1:28">
      <c r="A18" s="187" t="s">
        <v>10</v>
      </c>
      <c r="B18" s="188"/>
      <c r="C18" s="97">
        <v>14587</v>
      </c>
      <c r="D18" s="98">
        <v>21235</v>
      </c>
      <c r="E18" s="98">
        <v>28875</v>
      </c>
      <c r="F18" s="98">
        <v>32307</v>
      </c>
      <c r="G18" s="98">
        <v>28753</v>
      </c>
      <c r="H18" s="98">
        <v>29801</v>
      </c>
      <c r="I18" s="98">
        <v>30818</v>
      </c>
      <c r="J18" s="98">
        <v>39992</v>
      </c>
      <c r="K18" s="98">
        <v>46791</v>
      </c>
      <c r="L18" s="98">
        <v>48451</v>
      </c>
      <c r="M18" s="98">
        <v>50440</v>
      </c>
      <c r="N18" s="98">
        <v>59724</v>
      </c>
      <c r="O18" s="127">
        <v>69125</v>
      </c>
      <c r="P18" s="127">
        <v>83315.5</v>
      </c>
      <c r="Q18" s="127">
        <v>56716</v>
      </c>
      <c r="R18" s="127">
        <v>66058</v>
      </c>
      <c r="S18" s="127">
        <v>86534</v>
      </c>
      <c r="T18" s="127">
        <v>96310</v>
      </c>
      <c r="U18" s="152">
        <v>124369</v>
      </c>
      <c r="V18" s="152">
        <v>112200.171</v>
      </c>
      <c r="W18" s="153">
        <v>103028.752523</v>
      </c>
      <c r="X18" s="153">
        <v>101256.215</v>
      </c>
      <c r="Y18" s="153">
        <v>138368.05755917999</v>
      </c>
      <c r="Z18" s="153">
        <v>139391.12899999999</v>
      </c>
      <c r="AA18" s="153">
        <v>164483.30689395001</v>
      </c>
    </row>
    <row r="19" spans="1:28">
      <c r="A19" s="189" t="s">
        <v>11</v>
      </c>
      <c r="B19" s="190"/>
      <c r="C19" s="10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127"/>
      <c r="P19" s="127"/>
      <c r="Q19" s="127"/>
      <c r="R19" s="127"/>
      <c r="S19" s="127"/>
      <c r="T19" s="149"/>
      <c r="U19" s="160"/>
      <c r="V19" s="160"/>
      <c r="W19" s="161"/>
      <c r="X19" s="161"/>
      <c r="Y19" s="161"/>
      <c r="Z19" s="161"/>
      <c r="AA19" s="161"/>
    </row>
    <row r="20" spans="1:28">
      <c r="A20" s="90"/>
      <c r="B20" s="91"/>
      <c r="C20" s="92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125"/>
      <c r="O20" s="126"/>
      <c r="P20" s="126"/>
      <c r="Q20" s="126"/>
      <c r="R20" s="126"/>
      <c r="S20" s="126"/>
      <c r="T20" s="144"/>
      <c r="U20" s="162"/>
      <c r="V20" s="145"/>
      <c r="W20" s="146"/>
      <c r="X20" s="146"/>
      <c r="Y20" s="146"/>
      <c r="AA20" s="146"/>
    </row>
    <row r="21" spans="1:28" s="73" customFormat="1">
      <c r="A21" s="108" t="s">
        <v>12</v>
      </c>
      <c r="B21" s="109"/>
      <c r="C21" s="97">
        <f>SUM(C15-C18)</f>
        <v>265</v>
      </c>
      <c r="D21" s="98">
        <f t="shared" ref="D21:Q21" si="3">+D15-D18</f>
        <v>-196</v>
      </c>
      <c r="E21" s="98">
        <f t="shared" si="3"/>
        <v>-3858</v>
      </c>
      <c r="F21" s="98">
        <f t="shared" si="3"/>
        <v>-3711</v>
      </c>
      <c r="G21" s="98">
        <f t="shared" si="3"/>
        <v>6644</v>
      </c>
      <c r="H21" s="98">
        <f t="shared" si="3"/>
        <v>7069</v>
      </c>
      <c r="I21" s="98">
        <f t="shared" si="3"/>
        <v>9979</v>
      </c>
      <c r="J21" s="98">
        <f t="shared" si="3"/>
        <v>17332</v>
      </c>
      <c r="K21" s="98">
        <f t="shared" si="3"/>
        <v>-3754</v>
      </c>
      <c r="L21" s="98">
        <f t="shared" si="3"/>
        <v>2197</v>
      </c>
      <c r="M21" s="98">
        <f t="shared" si="3"/>
        <v>-10422</v>
      </c>
      <c r="N21" s="98">
        <f t="shared" si="3"/>
        <v>-18692</v>
      </c>
      <c r="O21" s="127">
        <f t="shared" si="3"/>
        <v>-17240</v>
      </c>
      <c r="P21" s="127">
        <f t="shared" si="3"/>
        <v>-19243.099999999999</v>
      </c>
      <c r="Q21" s="127">
        <f t="shared" si="3"/>
        <v>18544</v>
      </c>
      <c r="R21" s="149">
        <f>R15-R18</f>
        <v>7252.1000000000104</v>
      </c>
      <c r="S21" s="149">
        <f>S15-S18</f>
        <v>-1630</v>
      </c>
      <c r="T21" s="149">
        <f>T15-T18</f>
        <v>9446</v>
      </c>
      <c r="U21" s="163">
        <f t="shared" ref="U21:Z21" si="4">+U15-U18</f>
        <v>-41685</v>
      </c>
      <c r="V21" s="163">
        <f t="shared" si="4"/>
        <v>-51511.784</v>
      </c>
      <c r="W21" s="164">
        <f t="shared" si="4"/>
        <v>-19789.7482010001</v>
      </c>
      <c r="X21" s="164">
        <f t="shared" si="4"/>
        <v>-29755.468000000001</v>
      </c>
      <c r="Y21" s="164">
        <f t="shared" si="4"/>
        <v>-47053.057559180001</v>
      </c>
      <c r="Z21" s="164">
        <f t="shared" si="4"/>
        <v>-46583.522000000099</v>
      </c>
      <c r="AA21" s="164">
        <f>AA15-AA18</f>
        <v>-81798.282613000003</v>
      </c>
    </row>
    <row r="22" spans="1:28" ht="15.75" customHeight="1">
      <c r="A22" s="99"/>
      <c r="B22" s="96"/>
      <c r="C22" s="10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127"/>
      <c r="P22" s="127"/>
      <c r="Q22" s="127"/>
      <c r="R22" s="127"/>
      <c r="S22" s="127"/>
      <c r="T22" s="149"/>
      <c r="U22" s="165"/>
      <c r="V22" s="166"/>
      <c r="W22" s="167"/>
      <c r="X22" s="167"/>
      <c r="Y22" s="178"/>
      <c r="Z22" s="178"/>
      <c r="AA22" s="178"/>
    </row>
    <row r="23" spans="1:28">
      <c r="A23" s="90"/>
      <c r="B23" s="91" t="s">
        <v>13</v>
      </c>
      <c r="C23" s="110">
        <f t="shared" ref="C23:L23" si="5">+C21/C25*100</f>
        <v>0.23242148100721799</v>
      </c>
      <c r="D23" s="110">
        <f t="shared" si="5"/>
        <v>-0.152738380973162</v>
      </c>
      <c r="E23" s="110">
        <f t="shared" si="5"/>
        <v>-2.7040287084022498</v>
      </c>
      <c r="F23" s="110">
        <f t="shared" si="5"/>
        <v>-2.2637987409106399</v>
      </c>
      <c r="G23" s="110">
        <f t="shared" si="5"/>
        <v>3.5711022365075902</v>
      </c>
      <c r="H23" s="110">
        <f t="shared" si="5"/>
        <v>3.3329404276385599</v>
      </c>
      <c r="I23" s="110">
        <f t="shared" si="5"/>
        <v>4.1247297783252304</v>
      </c>
      <c r="J23" s="110">
        <f t="shared" si="5"/>
        <v>6.4987120311662201</v>
      </c>
      <c r="K23" s="110">
        <f t="shared" si="5"/>
        <v>-1.4011488375391401</v>
      </c>
      <c r="L23" s="110">
        <f t="shared" si="5"/>
        <v>0.78498488627187601</v>
      </c>
      <c r="M23" s="180" t="s">
        <v>14</v>
      </c>
      <c r="N23" s="180" t="s">
        <v>14</v>
      </c>
      <c r="O23" s="181" t="s">
        <v>14</v>
      </c>
      <c r="P23" s="181" t="s">
        <v>14</v>
      </c>
      <c r="Q23" s="181" t="s">
        <v>14</v>
      </c>
      <c r="R23" s="181" t="s">
        <v>14</v>
      </c>
      <c r="S23" s="181" t="s">
        <v>14</v>
      </c>
      <c r="T23" s="181" t="s">
        <v>14</v>
      </c>
      <c r="U23" s="182" t="s">
        <v>14</v>
      </c>
      <c r="V23" s="182" t="s">
        <v>14</v>
      </c>
      <c r="W23" s="183" t="s">
        <v>14</v>
      </c>
      <c r="X23" s="183" t="s">
        <v>14</v>
      </c>
      <c r="Y23" s="184" t="s">
        <v>14</v>
      </c>
      <c r="Z23" s="184" t="s">
        <v>14</v>
      </c>
      <c r="AA23" s="184" t="s">
        <v>14</v>
      </c>
    </row>
    <row r="24" spans="1:28">
      <c r="A24" s="90"/>
      <c r="B24" s="91" t="s">
        <v>15</v>
      </c>
      <c r="C24" s="110">
        <f t="shared" ref="C24:L24" si="6">+C21/C26*100</f>
        <v>0.22253760045683199</v>
      </c>
      <c r="D24" s="110">
        <f t="shared" si="6"/>
        <v>-0.14505195228086801</v>
      </c>
      <c r="E24" s="110">
        <f t="shared" si="6"/>
        <v>-2.5603589015277199</v>
      </c>
      <c r="F24" s="110">
        <f t="shared" si="6"/>
        <v>-2.15512735635388</v>
      </c>
      <c r="G24" s="110">
        <f t="shared" si="6"/>
        <v>3.3991435631660498</v>
      </c>
      <c r="H24" s="110">
        <f t="shared" si="6"/>
        <v>3.17746423161462</v>
      </c>
      <c r="I24" s="110">
        <f t="shared" si="6"/>
        <v>3.9328898207557601</v>
      </c>
      <c r="J24" s="110">
        <f t="shared" si="6"/>
        <v>6.1505704501499299</v>
      </c>
      <c r="K24" s="110">
        <f t="shared" si="6"/>
        <v>-1.3253637336138899</v>
      </c>
      <c r="L24" s="110">
        <f t="shared" si="6"/>
        <v>0.73047306193560402</v>
      </c>
      <c r="M24" s="180" t="s">
        <v>14</v>
      </c>
      <c r="N24" s="180" t="s">
        <v>14</v>
      </c>
      <c r="O24" s="181" t="s">
        <v>14</v>
      </c>
      <c r="P24" s="181" t="s">
        <v>14</v>
      </c>
      <c r="Q24" s="181" t="s">
        <v>14</v>
      </c>
      <c r="R24" s="181" t="s">
        <v>14</v>
      </c>
      <c r="S24" s="181" t="s">
        <v>14</v>
      </c>
      <c r="T24" s="181" t="s">
        <v>14</v>
      </c>
      <c r="U24" s="182" t="s">
        <v>14</v>
      </c>
      <c r="V24" s="182" t="s">
        <v>14</v>
      </c>
      <c r="W24" s="183" t="s">
        <v>14</v>
      </c>
      <c r="X24" s="183" t="s">
        <v>14</v>
      </c>
      <c r="Y24" s="184" t="s">
        <v>14</v>
      </c>
      <c r="Z24" s="184" t="s">
        <v>14</v>
      </c>
      <c r="AA24" s="184" t="s">
        <v>14</v>
      </c>
    </row>
    <row r="25" spans="1:28" ht="15">
      <c r="A25" s="90"/>
      <c r="B25" s="91" t="s">
        <v>16</v>
      </c>
      <c r="C25" s="92">
        <v>114017</v>
      </c>
      <c r="D25" s="93">
        <v>128324</v>
      </c>
      <c r="E25" s="93">
        <v>142676</v>
      </c>
      <c r="F25" s="93">
        <v>163928</v>
      </c>
      <c r="G25" s="93">
        <v>186049</v>
      </c>
      <c r="H25" s="93">
        <v>212095</v>
      </c>
      <c r="I25" s="93">
        <v>241931</v>
      </c>
      <c r="J25" s="93">
        <v>266699</v>
      </c>
      <c r="K25" s="93">
        <v>267923</v>
      </c>
      <c r="L25" s="93">
        <v>279878</v>
      </c>
      <c r="M25" s="180" t="s">
        <v>14</v>
      </c>
      <c r="N25" s="180" t="s">
        <v>14</v>
      </c>
      <c r="O25" s="181" t="s">
        <v>14</v>
      </c>
      <c r="P25" s="181" t="s">
        <v>14</v>
      </c>
      <c r="Q25" s="181" t="s">
        <v>14</v>
      </c>
      <c r="R25" s="181" t="s">
        <v>14</v>
      </c>
      <c r="S25" s="181" t="s">
        <v>14</v>
      </c>
      <c r="T25" s="181" t="s">
        <v>14</v>
      </c>
      <c r="U25" s="182" t="s">
        <v>14</v>
      </c>
      <c r="V25" s="182" t="s">
        <v>14</v>
      </c>
      <c r="W25" s="183" t="s">
        <v>14</v>
      </c>
      <c r="X25" s="183" t="s">
        <v>14</v>
      </c>
      <c r="Y25" s="184" t="s">
        <v>14</v>
      </c>
      <c r="Z25" s="184" t="s">
        <v>14</v>
      </c>
      <c r="AA25" s="184" t="s">
        <v>14</v>
      </c>
      <c r="AB25" s="63"/>
    </row>
    <row r="26" spans="1:28" ht="15">
      <c r="A26" s="90"/>
      <c r="B26" s="91" t="s">
        <v>17</v>
      </c>
      <c r="C26" s="92">
        <v>119081</v>
      </c>
      <c r="D26" s="93">
        <v>135124</v>
      </c>
      <c r="E26" s="93">
        <v>150682</v>
      </c>
      <c r="F26" s="93">
        <v>172194</v>
      </c>
      <c r="G26" s="93">
        <v>195461</v>
      </c>
      <c r="H26" s="93">
        <v>222473</v>
      </c>
      <c r="I26" s="93">
        <v>253732</v>
      </c>
      <c r="J26" s="93">
        <v>281795</v>
      </c>
      <c r="K26" s="93">
        <v>283243</v>
      </c>
      <c r="L26" s="93">
        <v>300764</v>
      </c>
      <c r="M26" s="180" t="s">
        <v>14</v>
      </c>
      <c r="N26" s="180" t="s">
        <v>14</v>
      </c>
      <c r="O26" s="181" t="s">
        <v>14</v>
      </c>
      <c r="P26" s="181" t="s">
        <v>14</v>
      </c>
      <c r="Q26" s="181" t="s">
        <v>14</v>
      </c>
      <c r="R26" s="181" t="s">
        <v>14</v>
      </c>
      <c r="S26" s="181" t="s">
        <v>14</v>
      </c>
      <c r="T26" s="181" t="s">
        <v>14</v>
      </c>
      <c r="U26" s="182" t="s">
        <v>14</v>
      </c>
      <c r="V26" s="182" t="s">
        <v>14</v>
      </c>
      <c r="W26" s="183" t="s">
        <v>14</v>
      </c>
      <c r="X26" s="183" t="s">
        <v>14</v>
      </c>
      <c r="Y26" s="184" t="s">
        <v>14</v>
      </c>
      <c r="Z26" s="184" t="s">
        <v>14</v>
      </c>
      <c r="AA26" s="184" t="s">
        <v>14</v>
      </c>
      <c r="AB26" s="63"/>
    </row>
    <row r="27" spans="1:28" ht="8.1" customHeight="1">
      <c r="A27" s="90"/>
      <c r="B27" s="91"/>
      <c r="C27" s="92"/>
      <c r="D27" s="93"/>
      <c r="E27" s="93"/>
      <c r="F27" s="93"/>
      <c r="G27" s="93"/>
      <c r="H27" s="93"/>
      <c r="I27" s="93"/>
      <c r="J27" s="93"/>
      <c r="K27" s="93"/>
      <c r="L27" s="93"/>
      <c r="M27" s="125"/>
      <c r="N27" s="125"/>
      <c r="O27" s="126"/>
      <c r="P27" s="126"/>
      <c r="Q27" s="126"/>
      <c r="R27" s="126"/>
      <c r="S27" s="126"/>
      <c r="T27" s="144"/>
      <c r="U27" s="168"/>
      <c r="V27" s="169"/>
      <c r="W27" s="170"/>
      <c r="X27" s="170"/>
      <c r="Y27" s="179"/>
      <c r="Z27" s="179"/>
      <c r="AA27" s="179"/>
      <c r="AB27" s="63"/>
    </row>
    <row r="28" spans="1:28" ht="15">
      <c r="A28" s="90"/>
      <c r="B28" s="91" t="s">
        <v>18</v>
      </c>
      <c r="C28" s="180" t="s">
        <v>14</v>
      </c>
      <c r="D28" s="180" t="s">
        <v>14</v>
      </c>
      <c r="E28" s="180" t="s">
        <v>14</v>
      </c>
      <c r="F28" s="180" t="s">
        <v>14</v>
      </c>
      <c r="G28" s="180" t="s">
        <v>14</v>
      </c>
      <c r="H28" s="180" t="s">
        <v>14</v>
      </c>
      <c r="I28" s="180" t="s">
        <v>14</v>
      </c>
      <c r="J28" s="180" t="s">
        <v>14</v>
      </c>
      <c r="K28" s="180" t="s">
        <v>14</v>
      </c>
      <c r="L28" s="180" t="s">
        <v>14</v>
      </c>
      <c r="M28" s="130">
        <f>SUM(M21/M30)*100</f>
        <v>-3.1823678135649098</v>
      </c>
      <c r="N28" s="130">
        <f>SUM(N21/N30)*100</f>
        <v>-5.7169772079423504</v>
      </c>
      <c r="O28" s="131">
        <f>SUM(O21/O30)*100</f>
        <v>-4.8135986955259202</v>
      </c>
      <c r="P28" s="131">
        <f>SUM(P21/P30)*100</f>
        <v>-4.8565234509075497</v>
      </c>
      <c r="Q28" s="131">
        <f>SUM(Q21/Q30)*100</f>
        <v>4.1241332070117398</v>
      </c>
      <c r="R28" s="181" t="s">
        <v>14</v>
      </c>
      <c r="S28" s="181" t="s">
        <v>14</v>
      </c>
      <c r="T28" s="181" t="s">
        <v>14</v>
      </c>
      <c r="U28" s="182" t="s">
        <v>14</v>
      </c>
      <c r="V28" s="182" t="s">
        <v>14</v>
      </c>
      <c r="W28" s="183" t="s">
        <v>14</v>
      </c>
      <c r="X28" s="183" t="s">
        <v>14</v>
      </c>
      <c r="Y28" s="184" t="s">
        <v>14</v>
      </c>
      <c r="Z28" s="184" t="s">
        <v>14</v>
      </c>
      <c r="AA28" s="184" t="s">
        <v>14</v>
      </c>
      <c r="AB28" s="63"/>
    </row>
    <row r="29" spans="1:28" ht="15">
      <c r="A29" s="90"/>
      <c r="B29" s="91" t="s">
        <v>19</v>
      </c>
      <c r="C29" s="180" t="s">
        <v>14</v>
      </c>
      <c r="D29" s="180" t="s">
        <v>14</v>
      </c>
      <c r="E29" s="180" t="s">
        <v>14</v>
      </c>
      <c r="F29" s="180" t="s">
        <v>14</v>
      </c>
      <c r="G29" s="180" t="s">
        <v>14</v>
      </c>
      <c r="H29" s="180" t="s">
        <v>14</v>
      </c>
      <c r="I29" s="180" t="s">
        <v>14</v>
      </c>
      <c r="J29" s="180" t="s">
        <v>14</v>
      </c>
      <c r="K29" s="180" t="s">
        <v>14</v>
      </c>
      <c r="L29" s="180" t="s">
        <v>14</v>
      </c>
      <c r="M29" s="130">
        <f>SUM(M21/M31)*100</f>
        <v>-2.9242342193203701</v>
      </c>
      <c r="N29" s="130">
        <f>SUM(N21/N31)*100</f>
        <v>-5.3015068963267797</v>
      </c>
      <c r="O29" s="131">
        <f>SUM(O21/O31)*100</f>
        <v>-4.4988035374582802</v>
      </c>
      <c r="P29" s="131">
        <f>SUM(P21/P31)*100</f>
        <v>-4.5951586674276301</v>
      </c>
      <c r="Q29" s="131">
        <f>SUM(Q21/Q31)*100</f>
        <v>3.9118401512083198</v>
      </c>
      <c r="R29" s="181" t="s">
        <v>14</v>
      </c>
      <c r="S29" s="181" t="s">
        <v>14</v>
      </c>
      <c r="T29" s="181" t="s">
        <v>14</v>
      </c>
      <c r="U29" s="182" t="s">
        <v>14</v>
      </c>
      <c r="V29" s="182" t="s">
        <v>14</v>
      </c>
      <c r="W29" s="183" t="s">
        <v>14</v>
      </c>
      <c r="X29" s="183" t="s">
        <v>14</v>
      </c>
      <c r="Y29" s="184" t="s">
        <v>14</v>
      </c>
      <c r="Z29" s="184" t="s">
        <v>14</v>
      </c>
      <c r="AA29" s="184" t="s">
        <v>14</v>
      </c>
      <c r="AB29" s="64"/>
    </row>
    <row r="30" spans="1:28" ht="15">
      <c r="A30" s="90"/>
      <c r="B30" s="91" t="s">
        <v>16</v>
      </c>
      <c r="C30" s="180" t="s">
        <v>14</v>
      </c>
      <c r="D30" s="180" t="s">
        <v>14</v>
      </c>
      <c r="E30" s="180" t="s">
        <v>14</v>
      </c>
      <c r="F30" s="180" t="s">
        <v>14</v>
      </c>
      <c r="G30" s="180" t="s">
        <v>14</v>
      </c>
      <c r="H30" s="180" t="s">
        <v>14</v>
      </c>
      <c r="I30" s="180" t="s">
        <v>14</v>
      </c>
      <c r="J30" s="180" t="s">
        <v>14</v>
      </c>
      <c r="K30" s="180" t="s">
        <v>14</v>
      </c>
      <c r="L30" s="180" t="s">
        <v>14</v>
      </c>
      <c r="M30" s="125">
        <v>327492</v>
      </c>
      <c r="N30" s="125">
        <v>326956</v>
      </c>
      <c r="O30" s="126">
        <v>358152</v>
      </c>
      <c r="P30" s="126">
        <v>396232</v>
      </c>
      <c r="Q30" s="126">
        <v>449646</v>
      </c>
      <c r="R30" s="181" t="s">
        <v>14</v>
      </c>
      <c r="S30" s="181" t="s">
        <v>14</v>
      </c>
      <c r="T30" s="181" t="s">
        <v>14</v>
      </c>
      <c r="U30" s="182" t="s">
        <v>14</v>
      </c>
      <c r="V30" s="182" t="s">
        <v>14</v>
      </c>
      <c r="W30" s="183" t="s">
        <v>14</v>
      </c>
      <c r="X30" s="183" t="s">
        <v>14</v>
      </c>
      <c r="Y30" s="184" t="s">
        <v>14</v>
      </c>
      <c r="Z30" s="184" t="s">
        <v>14</v>
      </c>
      <c r="AA30" s="184" t="s">
        <v>14</v>
      </c>
      <c r="AB30" s="64"/>
    </row>
    <row r="31" spans="1:28" ht="15">
      <c r="A31" s="90"/>
      <c r="B31" s="91" t="s">
        <v>17</v>
      </c>
      <c r="C31" s="180" t="s">
        <v>14</v>
      </c>
      <c r="D31" s="180" t="s">
        <v>14</v>
      </c>
      <c r="E31" s="180" t="s">
        <v>14</v>
      </c>
      <c r="F31" s="180" t="s">
        <v>14</v>
      </c>
      <c r="G31" s="180" t="s">
        <v>14</v>
      </c>
      <c r="H31" s="180" t="s">
        <v>14</v>
      </c>
      <c r="I31" s="180" t="s">
        <v>14</v>
      </c>
      <c r="J31" s="180" t="s">
        <v>14</v>
      </c>
      <c r="K31" s="180" t="s">
        <v>14</v>
      </c>
      <c r="L31" s="180" t="s">
        <v>14</v>
      </c>
      <c r="M31" s="125">
        <v>356401</v>
      </c>
      <c r="N31" s="125">
        <v>352579</v>
      </c>
      <c r="O31" s="126">
        <v>383213</v>
      </c>
      <c r="P31" s="126">
        <v>418769</v>
      </c>
      <c r="Q31" s="126">
        <v>474048</v>
      </c>
      <c r="R31" s="181" t="s">
        <v>14</v>
      </c>
      <c r="S31" s="181" t="s">
        <v>14</v>
      </c>
      <c r="T31" s="181" t="s">
        <v>14</v>
      </c>
      <c r="U31" s="182" t="s">
        <v>14</v>
      </c>
      <c r="V31" s="182" t="s">
        <v>14</v>
      </c>
      <c r="W31" s="183" t="s">
        <v>14</v>
      </c>
      <c r="X31" s="183" t="s">
        <v>14</v>
      </c>
      <c r="Y31" s="184" t="s">
        <v>14</v>
      </c>
      <c r="Z31" s="184" t="s">
        <v>14</v>
      </c>
      <c r="AA31" s="184" t="s">
        <v>14</v>
      </c>
      <c r="AB31" s="53"/>
    </row>
    <row r="32" spans="1:28" ht="8.1" customHeight="1">
      <c r="A32" s="90"/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125"/>
      <c r="N32" s="125"/>
      <c r="O32" s="126"/>
      <c r="P32" s="126"/>
      <c r="Q32" s="126"/>
      <c r="R32" s="126"/>
      <c r="S32" s="126"/>
      <c r="T32" s="144"/>
      <c r="U32" s="145"/>
      <c r="V32" s="145"/>
      <c r="W32" s="146"/>
      <c r="X32" s="146"/>
      <c r="Y32" s="146"/>
      <c r="Z32" s="146"/>
      <c r="AA32" s="146"/>
      <c r="AB32" s="53"/>
    </row>
    <row r="33" spans="1:27" ht="14.25" hidden="1" customHeight="1">
      <c r="A33" s="90"/>
      <c r="B33" s="91" t="s">
        <v>20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125"/>
      <c r="N33" s="125"/>
      <c r="O33" s="126"/>
      <c r="P33" s="126"/>
      <c r="Q33" s="126"/>
      <c r="R33" s="131">
        <f>R21/R35*100</f>
        <v>1.39561422921859</v>
      </c>
      <c r="S33" s="131">
        <f t="shared" ref="S33:V33" si="7">S21/S35*100</f>
        <v>-0.28128181676991798</v>
      </c>
      <c r="T33" s="131">
        <f t="shared" si="7"/>
        <v>1.45020764406506</v>
      </c>
      <c r="U33" s="131">
        <f t="shared" si="7"/>
        <v>-5.5809563337193699</v>
      </c>
      <c r="V33" s="131">
        <f t="shared" si="7"/>
        <v>-7.3731196047194301</v>
      </c>
      <c r="W33" s="146"/>
      <c r="X33" s="146"/>
      <c r="Y33" s="130"/>
      <c r="Z33" s="130"/>
      <c r="AA33" s="130"/>
    </row>
    <row r="34" spans="1:27">
      <c r="A34" s="90"/>
      <c r="B34" s="91" t="s">
        <v>21</v>
      </c>
      <c r="C34" s="180" t="s">
        <v>14</v>
      </c>
      <c r="D34" s="180" t="s">
        <v>14</v>
      </c>
      <c r="E34" s="180" t="s">
        <v>14</v>
      </c>
      <c r="F34" s="180" t="s">
        <v>14</v>
      </c>
      <c r="G34" s="180" t="s">
        <v>14</v>
      </c>
      <c r="H34" s="180" t="s">
        <v>14</v>
      </c>
      <c r="I34" s="180" t="s">
        <v>14</v>
      </c>
      <c r="J34" s="180" t="s">
        <v>14</v>
      </c>
      <c r="K34" s="180" t="s">
        <v>14</v>
      </c>
      <c r="L34" s="180" t="s">
        <v>14</v>
      </c>
      <c r="M34" s="180" t="s">
        <v>14</v>
      </c>
      <c r="N34" s="180" t="s">
        <v>14</v>
      </c>
      <c r="O34" s="180" t="s">
        <v>14</v>
      </c>
      <c r="P34" s="180" t="s">
        <v>14</v>
      </c>
      <c r="Q34" s="180" t="s">
        <v>14</v>
      </c>
      <c r="R34" s="131">
        <f>(R21/R36)*100</f>
        <v>1.33414155834121</v>
      </c>
      <c r="S34" s="131">
        <f>(S21/S36)*100</f>
        <v>-0.273130646934234</v>
      </c>
      <c r="T34" s="131">
        <f>(T21/T36)*100</f>
        <v>1.4197252532539799</v>
      </c>
      <c r="U34" s="131">
        <f>(U21/U36)*100</f>
        <v>-5.4139949529124696</v>
      </c>
      <c r="V34" s="131">
        <f>(V21/V36)*100</f>
        <v>-7.22610341204477</v>
      </c>
      <c r="W34" s="183" t="s">
        <v>14</v>
      </c>
      <c r="X34" s="183" t="s">
        <v>14</v>
      </c>
      <c r="Y34" s="184" t="s">
        <v>14</v>
      </c>
      <c r="Z34" s="184" t="s">
        <v>14</v>
      </c>
      <c r="AA34" s="184" t="s">
        <v>14</v>
      </c>
    </row>
    <row r="35" spans="1:27" hidden="1">
      <c r="A35" s="90"/>
      <c r="B35" s="91" t="s">
        <v>16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125">
        <v>519635</v>
      </c>
      <c r="S35" s="125">
        <v>579490</v>
      </c>
      <c r="T35" s="125">
        <v>651355</v>
      </c>
      <c r="U35" s="125">
        <v>746915</v>
      </c>
      <c r="V35" s="125">
        <v>698643</v>
      </c>
      <c r="W35" s="130"/>
      <c r="X35" s="130"/>
      <c r="Y35" s="125"/>
      <c r="Z35" s="125"/>
      <c r="AA35" s="125"/>
    </row>
    <row r="36" spans="1:27">
      <c r="A36" s="90"/>
      <c r="B36" s="91" t="s">
        <v>17</v>
      </c>
      <c r="C36" s="180" t="s">
        <v>14</v>
      </c>
      <c r="D36" s="180" t="s">
        <v>14</v>
      </c>
      <c r="E36" s="180" t="s">
        <v>14</v>
      </c>
      <c r="F36" s="180" t="s">
        <v>14</v>
      </c>
      <c r="G36" s="180" t="s">
        <v>14</v>
      </c>
      <c r="H36" s="180" t="s">
        <v>14</v>
      </c>
      <c r="I36" s="180" t="s">
        <v>14</v>
      </c>
      <c r="J36" s="180" t="s">
        <v>14</v>
      </c>
      <c r="K36" s="180" t="s">
        <v>14</v>
      </c>
      <c r="L36" s="180" t="s">
        <v>14</v>
      </c>
      <c r="M36" s="180" t="s">
        <v>14</v>
      </c>
      <c r="N36" s="180" t="s">
        <v>14</v>
      </c>
      <c r="O36" s="180" t="s">
        <v>14</v>
      </c>
      <c r="P36" s="180" t="s">
        <v>14</v>
      </c>
      <c r="Q36" s="180" t="s">
        <v>14</v>
      </c>
      <c r="R36" s="126">
        <v>543578</v>
      </c>
      <c r="S36" s="126">
        <v>596784</v>
      </c>
      <c r="T36" s="144">
        <v>665340</v>
      </c>
      <c r="U36" s="145">
        <v>769949</v>
      </c>
      <c r="V36" s="145">
        <v>712857</v>
      </c>
      <c r="W36" s="183" t="s">
        <v>14</v>
      </c>
      <c r="X36" s="183" t="s">
        <v>14</v>
      </c>
      <c r="Y36" s="184" t="s">
        <v>14</v>
      </c>
      <c r="Z36" s="184" t="s">
        <v>14</v>
      </c>
      <c r="AA36" s="184" t="s">
        <v>14</v>
      </c>
    </row>
    <row r="37" spans="1:27" s="72" customFormat="1" ht="1.5" customHeight="1">
      <c r="A37" s="111"/>
      <c r="B37" s="112"/>
      <c r="C37" s="113"/>
      <c r="D37" s="114"/>
      <c r="E37" s="114"/>
      <c r="F37" s="114"/>
      <c r="G37" s="114"/>
      <c r="H37" s="114"/>
      <c r="I37" s="114"/>
      <c r="J37" s="114"/>
      <c r="K37" s="114"/>
      <c r="L37" s="132"/>
      <c r="M37" s="133"/>
      <c r="N37" s="133"/>
      <c r="O37" s="134"/>
      <c r="P37" s="134"/>
      <c r="Q37" s="134"/>
      <c r="R37" s="133"/>
      <c r="S37" s="171"/>
      <c r="T37" s="172"/>
      <c r="U37" s="173"/>
      <c r="V37" s="173"/>
      <c r="W37" s="173"/>
      <c r="X37" s="173"/>
      <c r="Y37" s="173"/>
      <c r="Z37" s="173"/>
      <c r="AA37" s="173"/>
    </row>
    <row r="38" spans="1:27" ht="8.1" customHeight="1">
      <c r="A38" s="90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125"/>
      <c r="N38" s="125"/>
      <c r="O38" s="126"/>
      <c r="P38" s="126"/>
      <c r="Q38" s="126"/>
      <c r="R38" s="126"/>
      <c r="S38" s="126"/>
      <c r="T38" s="144"/>
      <c r="U38" s="145"/>
      <c r="V38" s="145"/>
      <c r="W38" s="146"/>
      <c r="X38" s="146"/>
      <c r="Y38" s="146"/>
      <c r="Z38" s="146"/>
      <c r="AA38" s="146"/>
    </row>
    <row r="39" spans="1:27" ht="14.25" hidden="1" customHeight="1">
      <c r="A39" s="90"/>
      <c r="B39" s="91" t="s">
        <v>20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125"/>
      <c r="N39" s="125"/>
      <c r="O39" s="126"/>
      <c r="P39" s="126"/>
      <c r="Q39" s="126"/>
      <c r="R39" s="126"/>
      <c r="S39" s="126"/>
      <c r="T39" s="144"/>
      <c r="U39" s="145"/>
      <c r="V39" s="145"/>
      <c r="W39" s="174">
        <f>W21/W41*100</f>
        <v>-2.4883281216089999</v>
      </c>
      <c r="X39" s="174">
        <f>X21/X41*100</f>
        <v>-3.3428114674998</v>
      </c>
      <c r="Y39" s="130">
        <f>(Y$21/Y$41)*100</f>
        <v>-5.0302068140366298</v>
      </c>
      <c r="Z39" s="130">
        <f>(Z$21/Z$41)*100</f>
        <v>-4.7310254824357001</v>
      </c>
      <c r="AA39" s="130">
        <f>(AA$21/AA$41)*100</f>
        <v>-7.6459926971758803</v>
      </c>
    </row>
    <row r="40" spans="1:27">
      <c r="A40" s="90"/>
      <c r="B40" s="91" t="s">
        <v>22</v>
      </c>
      <c r="C40" s="180" t="s">
        <v>14</v>
      </c>
      <c r="D40" s="180" t="s">
        <v>14</v>
      </c>
      <c r="E40" s="180" t="s">
        <v>14</v>
      </c>
      <c r="F40" s="180" t="s">
        <v>14</v>
      </c>
      <c r="G40" s="180" t="s">
        <v>14</v>
      </c>
      <c r="H40" s="180" t="s">
        <v>14</v>
      </c>
      <c r="I40" s="180" t="s">
        <v>14</v>
      </c>
      <c r="J40" s="180" t="s">
        <v>14</v>
      </c>
      <c r="K40" s="180" t="s">
        <v>14</v>
      </c>
      <c r="L40" s="180" t="s">
        <v>14</v>
      </c>
      <c r="M40" s="180" t="s">
        <v>14</v>
      </c>
      <c r="N40" s="180" t="s">
        <v>14</v>
      </c>
      <c r="O40" s="180" t="s">
        <v>14</v>
      </c>
      <c r="P40" s="180" t="s">
        <v>14</v>
      </c>
      <c r="Q40" s="180" t="s">
        <v>14</v>
      </c>
      <c r="R40" s="130"/>
      <c r="S40" s="130"/>
      <c r="T40" s="130"/>
      <c r="U40" s="130"/>
      <c r="V40" s="130"/>
      <c r="W40" s="130">
        <f>(W$21/W$42)*100</f>
        <v>-2.4091708160363501</v>
      </c>
      <c r="X40" s="130">
        <f>(X$21/X$42)*100</f>
        <v>-3.2636164315649401</v>
      </c>
      <c r="Y40" s="130">
        <f>(Y$21/Y$42)*100</f>
        <v>-4.8445776749164997</v>
      </c>
      <c r="Z40" s="130">
        <f>(Z$21/Z$42)*100</f>
        <v>-4.57322616810686</v>
      </c>
      <c r="AA40" s="130">
        <f>(AA$21/AA$42)*100</f>
        <v>-7.3929052479883799</v>
      </c>
    </row>
    <row r="41" spans="1:27" hidden="1">
      <c r="A41" s="90"/>
      <c r="B41" s="91" t="s">
        <v>16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130"/>
      <c r="S41" s="130"/>
      <c r="T41" s="130"/>
      <c r="U41" s="130"/>
      <c r="V41" s="130"/>
      <c r="W41" s="125">
        <v>795303</v>
      </c>
      <c r="X41" s="125">
        <v>890133</v>
      </c>
      <c r="Y41" s="125">
        <v>935410</v>
      </c>
      <c r="Z41" s="125">
        <v>984639</v>
      </c>
      <c r="AA41" s="125">
        <v>1069819</v>
      </c>
    </row>
    <row r="42" spans="1:27">
      <c r="A42" s="90"/>
      <c r="B42" s="91" t="s">
        <v>17</v>
      </c>
      <c r="C42" s="180" t="s">
        <v>14</v>
      </c>
      <c r="D42" s="180" t="s">
        <v>14</v>
      </c>
      <c r="E42" s="180" t="s">
        <v>14</v>
      </c>
      <c r="F42" s="180" t="s">
        <v>14</v>
      </c>
      <c r="G42" s="180" t="s">
        <v>14</v>
      </c>
      <c r="H42" s="180" t="s">
        <v>14</v>
      </c>
      <c r="I42" s="180" t="s">
        <v>14</v>
      </c>
      <c r="J42" s="180" t="s">
        <v>14</v>
      </c>
      <c r="K42" s="180" t="s">
        <v>14</v>
      </c>
      <c r="L42" s="180" t="s">
        <v>14</v>
      </c>
      <c r="M42" s="180" t="s">
        <v>14</v>
      </c>
      <c r="N42" s="180" t="s">
        <v>14</v>
      </c>
      <c r="O42" s="180" t="s">
        <v>14</v>
      </c>
      <c r="P42" s="180" t="s">
        <v>14</v>
      </c>
      <c r="Q42" s="180" t="s">
        <v>14</v>
      </c>
      <c r="R42" s="126"/>
      <c r="S42" s="126"/>
      <c r="T42" s="144"/>
      <c r="U42" s="145"/>
      <c r="V42" s="145"/>
      <c r="W42" s="146">
        <v>821434</v>
      </c>
      <c r="X42" s="146">
        <v>911733</v>
      </c>
      <c r="Y42" s="146">
        <v>971252</v>
      </c>
      <c r="Z42" s="146">
        <v>1018614</v>
      </c>
      <c r="AA42" s="146">
        <v>1106443</v>
      </c>
    </row>
    <row r="43" spans="1:27">
      <c r="A43" s="115"/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75"/>
      <c r="U43" s="176"/>
      <c r="V43" s="176"/>
      <c r="W43" s="176"/>
      <c r="X43" s="176"/>
      <c r="Y43" s="176"/>
      <c r="Z43" s="176"/>
      <c r="AA43" s="176"/>
    </row>
    <row r="44" spans="1:27" ht="15">
      <c r="B44" s="118"/>
      <c r="C44" s="119"/>
      <c r="R44" s="177"/>
      <c r="S44" s="177"/>
      <c r="T44" s="177"/>
    </row>
  </sheetData>
  <mergeCells count="2">
    <mergeCell ref="A18:B18"/>
    <mergeCell ref="A19:B19"/>
  </mergeCells>
  <printOptions horizontalCentered="1"/>
  <pageMargins left="0.31" right="0.32" top="0.8153125" bottom="0" header="0.5" footer="0.21"/>
  <pageSetup paperSize="9" scale="75" orientation="landscape" r:id="rId1"/>
  <headerFooter alignWithMargins="0">
    <oddHeader>&amp;C&amp;"Arial,Bold"KEDUDUKAN KEWANGAN SEKTOR AWAM DISATUKAN&amp;"Arial,Regular" &amp;"Arial,Bold"1990-2013 (RM JUTA)
&amp;"Arial,Bold Italic"CONSOLIDATED PUBLIC SECTOR FINANCIAL POSITION 1990-2013 (RM MILLION)</oddHeader>
  </headerFooter>
  <colBreaks count="2" manualBreakCount="2">
    <brk id="12" max="40" man="1"/>
    <brk id="22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"/>
  <sheetViews>
    <sheetView showGridLines="0" tabSelected="1" showRuler="0" view="pageBreakPreview" zoomScaleNormal="100" zoomScaleSheetLayoutView="100" workbookViewId="0">
      <pane xSplit="2" ySplit="4" topLeftCell="H5" activePane="bottomRight" state="frozen"/>
      <selection pane="topRight"/>
      <selection pane="bottomLeft"/>
      <selection pane="bottomRight" activeCell="J43" sqref="J43"/>
    </sheetView>
  </sheetViews>
  <sheetFormatPr defaultColWidth="9.140625" defaultRowHeight="15"/>
  <cols>
    <col min="1" max="1" width="1.85546875" style="6" customWidth="1"/>
    <col min="2" max="2" width="55.28515625" style="6" customWidth="1"/>
    <col min="3" max="3" width="16.42578125" style="5" customWidth="1"/>
    <col min="4" max="11" width="15.7109375" style="6" customWidth="1"/>
    <col min="12" max="12" width="16" style="7" customWidth="1"/>
    <col min="13" max="13" width="22.140625" style="6" customWidth="1"/>
    <col min="14" max="16384" width="9.140625" style="6"/>
  </cols>
  <sheetData>
    <row r="1" spans="1:12" s="1" customFormat="1">
      <c r="A1" s="191" t="s">
        <v>23</v>
      </c>
      <c r="B1" s="191"/>
      <c r="C1" s="191"/>
      <c r="L1" s="7"/>
    </row>
    <row r="2" spans="1:12" s="2" customFormat="1">
      <c r="A2" s="192" t="s">
        <v>24</v>
      </c>
      <c r="B2" s="192"/>
      <c r="C2" s="192"/>
      <c r="D2" s="2" t="s">
        <v>25</v>
      </c>
      <c r="L2" s="48"/>
    </row>
    <row r="3" spans="1:12" s="2" customFormat="1">
      <c r="A3" s="8"/>
      <c r="B3" s="8"/>
      <c r="C3" s="9"/>
      <c r="L3" s="48"/>
    </row>
    <row r="4" spans="1:12" ht="17.25">
      <c r="A4" s="10"/>
      <c r="B4" s="11" t="s">
        <v>26</v>
      </c>
      <c r="C4" s="12">
        <v>2015</v>
      </c>
      <c r="D4" s="12">
        <v>2016</v>
      </c>
      <c r="E4" s="12">
        <v>2017</v>
      </c>
      <c r="F4" s="12">
        <v>2018</v>
      </c>
      <c r="G4" s="12">
        <v>2019</v>
      </c>
      <c r="H4" s="12">
        <v>2020</v>
      </c>
      <c r="I4" s="12">
        <v>2021</v>
      </c>
      <c r="J4" s="12">
        <v>2022</v>
      </c>
      <c r="K4" s="49" t="s">
        <v>27</v>
      </c>
      <c r="L4" s="12" t="s">
        <v>28</v>
      </c>
    </row>
    <row r="5" spans="1:12">
      <c r="A5" s="13"/>
      <c r="B5" s="14"/>
      <c r="C5" s="15"/>
      <c r="D5" s="15"/>
      <c r="E5" s="15"/>
      <c r="F5" s="15"/>
      <c r="G5" s="15"/>
      <c r="H5" s="15"/>
      <c r="I5" s="15"/>
      <c r="J5" s="15"/>
      <c r="K5" s="50"/>
      <c r="L5" s="51"/>
    </row>
    <row r="6" spans="1:12">
      <c r="A6" s="16" t="s">
        <v>29</v>
      </c>
      <c r="B6" s="17"/>
      <c r="C6" s="18">
        <v>215999.06200000001</v>
      </c>
      <c r="D6" s="18">
        <v>222400.62152759999</v>
      </c>
      <c r="E6" s="18">
        <v>230569.42489944</v>
      </c>
      <c r="F6" s="18">
        <v>240976</v>
      </c>
      <c r="G6" s="18">
        <v>252671</v>
      </c>
      <c r="H6" s="18">
        <v>241510</v>
      </c>
      <c r="I6" s="18">
        <v>237284</v>
      </c>
      <c r="J6" s="18">
        <v>267592</v>
      </c>
      <c r="K6" s="52">
        <v>304034</v>
      </c>
      <c r="L6" s="52">
        <v>305668</v>
      </c>
    </row>
    <row r="7" spans="1:12">
      <c r="A7" s="13"/>
      <c r="B7" s="19"/>
      <c r="C7" s="20"/>
      <c r="D7" s="20"/>
      <c r="E7" s="20"/>
      <c r="F7" s="20"/>
      <c r="G7" s="20"/>
      <c r="H7" s="20"/>
      <c r="I7" s="20"/>
      <c r="J7" s="20"/>
      <c r="K7" s="53"/>
      <c r="L7" s="54"/>
    </row>
    <row r="8" spans="1:12">
      <c r="A8" s="16" t="s">
        <v>30</v>
      </c>
      <c r="B8" s="17"/>
      <c r="C8" s="18">
        <v>243301.57500000001</v>
      </c>
      <c r="D8" s="18">
        <v>236433.66013897999</v>
      </c>
      <c r="E8" s="18">
        <v>251521.01006767701</v>
      </c>
      <c r="F8" s="18">
        <v>265987</v>
      </c>
      <c r="G8" s="18">
        <v>298243</v>
      </c>
      <c r="H8" s="18">
        <v>261237</v>
      </c>
      <c r="I8" s="18">
        <v>272424</v>
      </c>
      <c r="J8" s="18">
        <v>335373</v>
      </c>
      <c r="K8" s="52">
        <v>350985</v>
      </c>
      <c r="L8" s="52">
        <v>340725</v>
      </c>
    </row>
    <row r="9" spans="1:12">
      <c r="A9" s="13"/>
      <c r="B9" s="19"/>
      <c r="C9" s="20"/>
      <c r="D9" s="20"/>
      <c r="E9" s="20"/>
      <c r="F9" s="20"/>
      <c r="G9" s="20"/>
      <c r="H9" s="20"/>
      <c r="I9" s="20"/>
      <c r="J9" s="20"/>
      <c r="K9" s="53"/>
      <c r="L9" s="53"/>
    </row>
    <row r="10" spans="1:12">
      <c r="A10" s="16" t="s">
        <v>31</v>
      </c>
      <c r="B10" s="17"/>
      <c r="C10" s="21">
        <f t="shared" ref="C10:H10" si="0">C6-C8</f>
        <v>-27302.512999999999</v>
      </c>
      <c r="D10" s="21">
        <f t="shared" si="0"/>
        <v>-14033.03861138</v>
      </c>
      <c r="E10" s="21">
        <f t="shared" si="0"/>
        <v>-20951.585168236699</v>
      </c>
      <c r="F10" s="21">
        <f t="shared" si="0"/>
        <v>-25011</v>
      </c>
      <c r="G10" s="21">
        <f t="shared" si="0"/>
        <v>-45572</v>
      </c>
      <c r="H10" s="21">
        <f t="shared" si="0"/>
        <v>-19727</v>
      </c>
      <c r="I10" s="21">
        <f t="shared" ref="I10:J10" si="1">I6-I8</f>
        <v>-35140</v>
      </c>
      <c r="J10" s="21">
        <f t="shared" si="1"/>
        <v>-67781</v>
      </c>
      <c r="K10" s="55">
        <f t="shared" ref="K10:L10" si="2">K6-K8</f>
        <v>-46951</v>
      </c>
      <c r="L10" s="55">
        <f t="shared" si="2"/>
        <v>-35057</v>
      </c>
    </row>
    <row r="11" spans="1:12">
      <c r="A11" s="22"/>
      <c r="B11" s="17"/>
      <c r="C11" s="23"/>
      <c r="D11" s="23"/>
      <c r="E11" s="23"/>
      <c r="F11" s="23"/>
      <c r="G11" s="23"/>
      <c r="H11" s="23"/>
      <c r="I11" s="23"/>
      <c r="J11" s="23"/>
      <c r="K11" s="56"/>
      <c r="L11" s="56"/>
    </row>
    <row r="12" spans="1:12">
      <c r="A12" s="16" t="s">
        <v>32</v>
      </c>
      <c r="B12" s="17"/>
      <c r="C12" s="24">
        <v>78221</v>
      </c>
      <c r="D12" s="24">
        <v>90690.341755000001</v>
      </c>
      <c r="E12" s="24">
        <v>103341.66191</v>
      </c>
      <c r="F12" s="24">
        <v>128174</v>
      </c>
      <c r="G12" s="24">
        <v>128318</v>
      </c>
      <c r="H12" s="24">
        <v>74372</v>
      </c>
      <c r="I12" s="24">
        <v>69859</v>
      </c>
      <c r="J12" s="24">
        <v>127746</v>
      </c>
      <c r="K12" s="57">
        <v>100194</v>
      </c>
      <c r="L12" s="57">
        <v>106529</v>
      </c>
    </row>
    <row r="13" spans="1:12">
      <c r="A13" s="16" t="s">
        <v>33</v>
      </c>
      <c r="B13" s="25"/>
      <c r="C13" s="24"/>
      <c r="D13" s="24"/>
      <c r="E13" s="24"/>
      <c r="F13" s="24"/>
      <c r="G13" s="24"/>
      <c r="H13" s="24"/>
      <c r="I13" s="24"/>
      <c r="J13" s="24"/>
      <c r="K13" s="57"/>
      <c r="L13" s="57"/>
    </row>
    <row r="14" spans="1:12" s="3" customFormat="1">
      <c r="A14" s="26"/>
      <c r="B14" s="27"/>
      <c r="C14" s="28"/>
      <c r="D14" s="28"/>
      <c r="E14" s="28"/>
      <c r="F14" s="28"/>
      <c r="G14" s="28"/>
      <c r="H14" s="28"/>
      <c r="I14" s="28"/>
      <c r="J14" s="28"/>
      <c r="K14" s="58"/>
      <c r="L14" s="58"/>
    </row>
    <row r="15" spans="1:12" s="1" customFormat="1">
      <c r="A15" s="26" t="s">
        <v>34</v>
      </c>
      <c r="B15" s="27"/>
      <c r="C15" s="28">
        <f t="shared" ref="C15:H15" si="3">C10+C12</f>
        <v>50918.487000000001</v>
      </c>
      <c r="D15" s="28">
        <f t="shared" si="3"/>
        <v>76657.303143619996</v>
      </c>
      <c r="E15" s="28">
        <f t="shared" si="3"/>
        <v>82390.076741763303</v>
      </c>
      <c r="F15" s="28">
        <f t="shared" si="3"/>
        <v>103163</v>
      </c>
      <c r="G15" s="28">
        <f t="shared" si="3"/>
        <v>82746</v>
      </c>
      <c r="H15" s="28">
        <f t="shared" si="3"/>
        <v>54645</v>
      </c>
      <c r="I15" s="28">
        <f t="shared" ref="I15:L15" si="4">I10+I12</f>
        <v>34719</v>
      </c>
      <c r="J15" s="28">
        <f t="shared" si="4"/>
        <v>59965</v>
      </c>
      <c r="K15" s="58">
        <f t="shared" si="4"/>
        <v>53243</v>
      </c>
      <c r="L15" s="58">
        <f t="shared" si="4"/>
        <v>71472</v>
      </c>
    </row>
    <row r="16" spans="1:12" s="4" customFormat="1">
      <c r="A16" s="29" t="s">
        <v>35</v>
      </c>
      <c r="B16" s="30"/>
      <c r="C16" s="31"/>
      <c r="D16" s="31"/>
      <c r="E16" s="31"/>
      <c r="F16" s="31"/>
      <c r="G16" s="31"/>
      <c r="H16" s="31"/>
      <c r="I16" s="31"/>
      <c r="J16" s="31"/>
      <c r="K16" s="59"/>
      <c r="L16" s="59"/>
    </row>
    <row r="17" spans="1:12">
      <c r="A17" s="22"/>
      <c r="B17" s="17"/>
      <c r="C17" s="20"/>
      <c r="D17" s="20"/>
      <c r="E17" s="20"/>
      <c r="F17" s="20"/>
      <c r="G17" s="20"/>
      <c r="H17" s="20"/>
      <c r="I17" s="20"/>
      <c r="J17" s="20"/>
      <c r="K17" s="53"/>
      <c r="L17" s="53"/>
    </row>
    <row r="18" spans="1:12">
      <c r="A18" s="193" t="s">
        <v>36</v>
      </c>
      <c r="B18" s="194"/>
      <c r="C18" s="24">
        <f t="shared" ref="C18:K18" si="5">C20+C21</f>
        <v>140425.231</v>
      </c>
      <c r="D18" s="24">
        <f t="shared" si="5"/>
        <v>139055.092084</v>
      </c>
      <c r="E18" s="24">
        <f t="shared" si="5"/>
        <v>131758.64503531999</v>
      </c>
      <c r="F18" s="24">
        <f t="shared" si="5"/>
        <v>144495</v>
      </c>
      <c r="G18" s="24">
        <f t="shared" si="5"/>
        <v>134454</v>
      </c>
      <c r="H18" s="24">
        <f t="shared" si="5"/>
        <v>119732</v>
      </c>
      <c r="I18" s="24">
        <f t="shared" si="5"/>
        <v>125664</v>
      </c>
      <c r="J18" s="24">
        <f t="shared" si="5"/>
        <v>148563</v>
      </c>
      <c r="K18" s="57">
        <f t="shared" si="5"/>
        <v>190577</v>
      </c>
      <c r="L18" s="57">
        <v>193771</v>
      </c>
    </row>
    <row r="19" spans="1:12">
      <c r="A19" s="195" t="s">
        <v>37</v>
      </c>
      <c r="B19" s="196"/>
      <c r="C19" s="32"/>
      <c r="D19" s="32"/>
      <c r="E19" s="32"/>
      <c r="F19" s="32"/>
      <c r="G19" s="32"/>
      <c r="H19" s="32"/>
      <c r="I19" s="32"/>
      <c r="J19" s="32"/>
      <c r="K19" s="60"/>
      <c r="L19" s="60"/>
    </row>
    <row r="20" spans="1:12">
      <c r="A20" s="13"/>
      <c r="B20" s="33" t="s">
        <v>38</v>
      </c>
      <c r="C20" s="34">
        <v>47484.09</v>
      </c>
      <c r="D20" s="35">
        <v>46778</v>
      </c>
      <c r="E20" s="34">
        <v>49178.645035319998</v>
      </c>
      <c r="F20" s="34">
        <v>63673</v>
      </c>
      <c r="G20" s="34">
        <v>57936</v>
      </c>
      <c r="H20" s="34">
        <v>55078</v>
      </c>
      <c r="I20" s="34">
        <v>66443</v>
      </c>
      <c r="J20" s="34">
        <v>74861</v>
      </c>
      <c r="K20" s="61">
        <v>97372</v>
      </c>
      <c r="L20" s="61">
        <v>94067</v>
      </c>
    </row>
    <row r="21" spans="1:12" ht="30">
      <c r="A21" s="13"/>
      <c r="B21" s="33" t="s">
        <v>39</v>
      </c>
      <c r="C21" s="20">
        <v>92941.141000000003</v>
      </c>
      <c r="D21" s="20">
        <v>92277.092084000004</v>
      </c>
      <c r="E21" s="20">
        <v>82580</v>
      </c>
      <c r="F21" s="20">
        <v>80822</v>
      </c>
      <c r="G21" s="20">
        <v>76518</v>
      </c>
      <c r="H21" s="20">
        <v>64654</v>
      </c>
      <c r="I21" s="20">
        <v>59221</v>
      </c>
      <c r="J21" s="20">
        <v>73702</v>
      </c>
      <c r="K21" s="53">
        <v>93205</v>
      </c>
      <c r="L21" s="53">
        <v>99704</v>
      </c>
    </row>
    <row r="22" spans="1:12">
      <c r="A22" s="13"/>
      <c r="B22" s="19"/>
      <c r="C22" s="20"/>
      <c r="D22" s="20" t="s">
        <v>40</v>
      </c>
      <c r="E22" s="20"/>
      <c r="F22" s="20"/>
      <c r="G22" s="20"/>
      <c r="H22" s="20"/>
      <c r="I22" s="20"/>
      <c r="J22" s="20"/>
      <c r="K22" s="53"/>
      <c r="L22" s="53"/>
    </row>
    <row r="23" spans="1:12" ht="17.25">
      <c r="A23" s="16" t="s">
        <v>41</v>
      </c>
      <c r="B23" s="17"/>
      <c r="C23" s="24"/>
      <c r="D23" s="24"/>
      <c r="E23" s="24"/>
      <c r="F23" s="24"/>
      <c r="G23" s="24"/>
      <c r="H23" s="24">
        <v>37980</v>
      </c>
      <c r="I23" s="24">
        <v>37750</v>
      </c>
      <c r="J23" s="24">
        <v>30979</v>
      </c>
      <c r="K23" s="57">
        <v>0</v>
      </c>
      <c r="L23" s="57">
        <v>0</v>
      </c>
    </row>
    <row r="24" spans="1:12">
      <c r="A24" s="13"/>
      <c r="B24" s="19"/>
      <c r="C24" s="20"/>
      <c r="D24" s="20"/>
      <c r="E24" s="20"/>
      <c r="F24" s="20"/>
      <c r="G24" s="20"/>
      <c r="H24" s="20"/>
      <c r="I24" s="20"/>
      <c r="J24" s="20"/>
      <c r="K24" s="53"/>
      <c r="L24" s="53"/>
    </row>
    <row r="25" spans="1:12" s="5" customFormat="1">
      <c r="A25" s="36" t="s">
        <v>42</v>
      </c>
      <c r="B25" s="37"/>
      <c r="C25" s="38">
        <f t="shared" ref="C25:G25" si="6">C15-C18</f>
        <v>-89506.744000000006</v>
      </c>
      <c r="D25" s="38">
        <f t="shared" si="6"/>
        <v>-62397.78894038</v>
      </c>
      <c r="E25" s="38">
        <f t="shared" si="6"/>
        <v>-49368.568293556702</v>
      </c>
      <c r="F25" s="38">
        <f t="shared" si="6"/>
        <v>-41332</v>
      </c>
      <c r="G25" s="38">
        <f t="shared" si="6"/>
        <v>-51708</v>
      </c>
      <c r="H25" s="38">
        <v>-103067</v>
      </c>
      <c r="I25" s="38">
        <f>I15-I18-I23</f>
        <v>-128695</v>
      </c>
      <c r="J25" s="38">
        <f>J15-J18-J23</f>
        <v>-119577</v>
      </c>
      <c r="K25" s="38">
        <f>K15-K18-K23</f>
        <v>-137334</v>
      </c>
      <c r="L25" s="38">
        <f>L15-L18-L23</f>
        <v>-122299</v>
      </c>
    </row>
    <row r="26" spans="1:12" ht="4.5" customHeight="1">
      <c r="A26" s="16"/>
      <c r="B26" s="17"/>
      <c r="C26" s="39"/>
      <c r="D26" s="39"/>
      <c r="E26" s="39"/>
      <c r="F26" s="39"/>
      <c r="G26" s="39"/>
      <c r="H26" s="39"/>
      <c r="I26" s="39"/>
      <c r="J26" s="39"/>
      <c r="K26" s="62"/>
      <c r="L26" s="62"/>
    </row>
    <row r="27" spans="1:12" hidden="1">
      <c r="A27" s="13"/>
      <c r="B27" s="19" t="s">
        <v>43</v>
      </c>
      <c r="C27" s="185" t="s">
        <v>14</v>
      </c>
      <c r="D27" s="185" t="s">
        <v>14</v>
      </c>
      <c r="E27" s="185" t="s">
        <v>14</v>
      </c>
      <c r="F27" s="185" t="s">
        <v>14</v>
      </c>
      <c r="G27" s="185" t="s">
        <v>14</v>
      </c>
      <c r="H27" s="185" t="s">
        <v>14</v>
      </c>
      <c r="I27" s="185" t="s">
        <v>14</v>
      </c>
      <c r="J27" s="185" t="s">
        <v>14</v>
      </c>
      <c r="K27" s="186" t="s">
        <v>14</v>
      </c>
      <c r="L27" s="186" t="s">
        <v>14</v>
      </c>
    </row>
    <row r="28" spans="1:12" hidden="1">
      <c r="A28" s="13"/>
      <c r="B28" s="19" t="s">
        <v>44</v>
      </c>
      <c r="C28" s="185" t="s">
        <v>14</v>
      </c>
      <c r="D28" s="185" t="s">
        <v>14</v>
      </c>
      <c r="E28" s="185" t="s">
        <v>14</v>
      </c>
      <c r="F28" s="185" t="s">
        <v>14</v>
      </c>
      <c r="G28" s="185" t="s">
        <v>14</v>
      </c>
      <c r="H28" s="185" t="s">
        <v>14</v>
      </c>
      <c r="I28" s="185" t="s">
        <v>14</v>
      </c>
      <c r="J28" s="185" t="s">
        <v>14</v>
      </c>
      <c r="K28" s="186" t="s">
        <v>14</v>
      </c>
      <c r="L28" s="186" t="s">
        <v>14</v>
      </c>
    </row>
    <row r="29" spans="1:12" hidden="1">
      <c r="A29" s="13"/>
      <c r="B29" s="19" t="s">
        <v>45</v>
      </c>
      <c r="C29" s="185" t="s">
        <v>14</v>
      </c>
      <c r="D29" s="185" t="s">
        <v>14</v>
      </c>
      <c r="E29" s="185" t="s">
        <v>14</v>
      </c>
      <c r="F29" s="185" t="s">
        <v>14</v>
      </c>
      <c r="G29" s="185" t="s">
        <v>14</v>
      </c>
      <c r="H29" s="185" t="s">
        <v>14</v>
      </c>
      <c r="I29" s="185" t="s">
        <v>14</v>
      </c>
      <c r="J29" s="185" t="s">
        <v>14</v>
      </c>
      <c r="K29" s="186" t="s">
        <v>14</v>
      </c>
      <c r="L29" s="186" t="s">
        <v>14</v>
      </c>
    </row>
    <row r="30" spans="1:12" hidden="1">
      <c r="A30" s="13"/>
      <c r="B30" s="19" t="s">
        <v>46</v>
      </c>
      <c r="C30" s="185" t="s">
        <v>14</v>
      </c>
      <c r="D30" s="185" t="s">
        <v>14</v>
      </c>
      <c r="E30" s="185" t="s">
        <v>14</v>
      </c>
      <c r="F30" s="185" t="s">
        <v>14</v>
      </c>
      <c r="G30" s="185" t="s">
        <v>14</v>
      </c>
      <c r="H30" s="185" t="s">
        <v>14</v>
      </c>
      <c r="I30" s="185" t="s">
        <v>14</v>
      </c>
      <c r="J30" s="185" t="s">
        <v>14</v>
      </c>
      <c r="K30" s="186" t="s">
        <v>14</v>
      </c>
      <c r="L30" s="186" t="s">
        <v>14</v>
      </c>
    </row>
    <row r="31" spans="1:12" ht="5.0999999999999996" customHeight="1">
      <c r="A31" s="13"/>
      <c r="B31" s="19"/>
      <c r="C31" s="40"/>
      <c r="D31" s="40"/>
      <c r="E31" s="40"/>
      <c r="F31" s="40"/>
      <c r="G31" s="40"/>
      <c r="H31" s="40"/>
      <c r="I31" s="40"/>
      <c r="J31" s="40"/>
      <c r="K31" s="63"/>
      <c r="L31" s="63"/>
    </row>
    <row r="32" spans="1:12" hidden="1">
      <c r="A32" s="13"/>
      <c r="B32" s="19" t="s">
        <v>47</v>
      </c>
      <c r="C32" s="41">
        <f t="shared" ref="C32:H32" si="7">C25/C35*100</f>
        <v>-7.8183505134828</v>
      </c>
      <c r="D32" s="41">
        <f t="shared" si="7"/>
        <v>-5.1351767082169903</v>
      </c>
      <c r="E32" s="41">
        <f t="shared" si="7"/>
        <v>-3.7035962980635002</v>
      </c>
      <c r="F32" s="41">
        <f t="shared" si="7"/>
        <v>-2.9621709017521298</v>
      </c>
      <c r="G32" s="41">
        <f t="shared" si="7"/>
        <v>-3.5122253399437202</v>
      </c>
      <c r="H32" s="41">
        <f t="shared" si="7"/>
        <v>-7.4150467887459497</v>
      </c>
      <c r="I32" s="41">
        <f t="shared" ref="I32:J32" si="8">I25/I35*100</f>
        <v>-8.5412594699169393</v>
      </c>
      <c r="J32" s="41">
        <f t="shared" si="8"/>
        <v>-6.90420706443164</v>
      </c>
      <c r="K32" s="64">
        <f t="shared" ref="K32:L32" si="9">K25/K35*100</f>
        <v>-8.9220446628457992</v>
      </c>
      <c r="L32" s="64">
        <f t="shared" si="9"/>
        <v>-7.9452752511422604</v>
      </c>
    </row>
    <row r="33" spans="1:21" ht="15.75" customHeight="1">
      <c r="A33" s="13"/>
      <c r="B33" s="33" t="s">
        <v>48</v>
      </c>
      <c r="C33" s="41">
        <f t="shared" ref="C33:H33" si="10">C25/C36*100</f>
        <v>-7.7260025567257404</v>
      </c>
      <c r="D33" s="41">
        <f t="shared" si="10"/>
        <v>-4.9930294311409602</v>
      </c>
      <c r="E33" s="41">
        <f t="shared" si="10"/>
        <v>-3.59747930814151</v>
      </c>
      <c r="F33" s="41">
        <f t="shared" si="10"/>
        <v>-2.8548930762004701</v>
      </c>
      <c r="G33" s="41">
        <f t="shared" si="10"/>
        <v>-3.41817287593754</v>
      </c>
      <c r="H33" s="41">
        <f t="shared" si="10"/>
        <v>-7.2659607991873099</v>
      </c>
      <c r="I33" s="41">
        <f t="shared" ref="I33:J33" si="11">I25/I36*100</f>
        <v>-8.3098674308339699</v>
      </c>
      <c r="J33" s="41">
        <f t="shared" si="11"/>
        <v>-6.6657450263475804</v>
      </c>
      <c r="K33" s="64">
        <f t="shared" ref="K33:L33" si="12">K25/K36*100</f>
        <v>-7.5338032063125704</v>
      </c>
      <c r="L33" s="64">
        <f t="shared" si="12"/>
        <v>-6.3283777021953904</v>
      </c>
    </row>
    <row r="34" spans="1:21" ht="8.1" customHeight="1">
      <c r="A34" s="13"/>
      <c r="B34" s="19"/>
      <c r="C34" s="41"/>
      <c r="D34" s="41"/>
      <c r="E34" s="41"/>
      <c r="F34" s="41"/>
      <c r="G34" s="41"/>
      <c r="H34" s="41"/>
      <c r="I34" s="41"/>
      <c r="J34" s="41"/>
      <c r="K34" s="64"/>
      <c r="L34" s="64"/>
    </row>
    <row r="35" spans="1:21" hidden="1">
      <c r="A35" s="13"/>
      <c r="B35" s="19" t="s">
        <v>49</v>
      </c>
      <c r="C35" s="20">
        <v>1144829</v>
      </c>
      <c r="D35" s="20">
        <v>1215105</v>
      </c>
      <c r="E35" s="20">
        <v>1332990</v>
      </c>
      <c r="F35" s="20">
        <v>1395328</v>
      </c>
      <c r="G35" s="20">
        <v>1472229</v>
      </c>
      <c r="H35" s="20">
        <v>1389971</v>
      </c>
      <c r="I35" s="20">
        <v>1506745</v>
      </c>
      <c r="J35" s="20">
        <v>1731944</v>
      </c>
      <c r="K35" s="53">
        <v>1539266</v>
      </c>
      <c r="L35" s="53">
        <v>1539267</v>
      </c>
    </row>
    <row r="36" spans="1:21">
      <c r="A36" s="13"/>
      <c r="B36" s="19" t="s">
        <v>50</v>
      </c>
      <c r="C36" s="20">
        <v>1158513</v>
      </c>
      <c r="D36" s="20">
        <v>1249698</v>
      </c>
      <c r="E36" s="20">
        <v>1372310</v>
      </c>
      <c r="F36" s="20">
        <v>1447760</v>
      </c>
      <c r="G36" s="20">
        <v>1512738</v>
      </c>
      <c r="H36" s="20">
        <v>1418491</v>
      </c>
      <c r="I36" s="20">
        <v>1548701</v>
      </c>
      <c r="J36" s="20">
        <v>1793903</v>
      </c>
      <c r="K36" s="53">
        <v>1822904</v>
      </c>
      <c r="L36" s="53">
        <v>1932549</v>
      </c>
    </row>
    <row r="37" spans="1:21" ht="17.25">
      <c r="A37" s="42"/>
      <c r="B37" s="43"/>
      <c r="C37" s="44"/>
      <c r="D37" s="44"/>
      <c r="E37" s="44"/>
      <c r="F37" s="44"/>
      <c r="G37" s="44"/>
      <c r="H37" s="44"/>
      <c r="I37" s="44"/>
      <c r="J37" s="44"/>
      <c r="K37" s="65"/>
      <c r="L37" s="66"/>
    </row>
    <row r="38" spans="1:21" ht="33.75" customHeight="1">
      <c r="A38" s="45" t="s">
        <v>51</v>
      </c>
      <c r="B38" s="197" t="s">
        <v>52</v>
      </c>
      <c r="C38" s="197"/>
      <c r="D38" s="197"/>
      <c r="E38" s="197"/>
      <c r="F38" s="197"/>
      <c r="G38" s="197"/>
      <c r="H38" s="197"/>
      <c r="I38" s="197"/>
    </row>
    <row r="39" spans="1:21" ht="29.25" customHeight="1">
      <c r="A39" s="46"/>
      <c r="B39" s="198" t="s">
        <v>53</v>
      </c>
      <c r="C39" s="198"/>
      <c r="D39" s="198"/>
      <c r="E39" s="198"/>
      <c r="F39" s="198"/>
      <c r="G39" s="198"/>
      <c r="H39" s="198"/>
      <c r="I39" s="198"/>
    </row>
    <row r="40" spans="1:21" ht="8.1" customHeight="1">
      <c r="A40" s="46"/>
      <c r="B40" s="47"/>
      <c r="D40" s="5"/>
      <c r="E40" s="5"/>
      <c r="F40" s="5"/>
      <c r="G40" s="5"/>
      <c r="H40" s="5"/>
      <c r="I40" s="5"/>
      <c r="J40" s="5"/>
      <c r="K40" s="5"/>
    </row>
    <row r="41" spans="1:21" ht="17.25">
      <c r="A41" s="45" t="s">
        <v>54</v>
      </c>
      <c r="B41" s="6" t="s">
        <v>55</v>
      </c>
      <c r="D41" s="5"/>
      <c r="E41" s="5"/>
      <c r="F41" s="5"/>
      <c r="G41" s="5"/>
      <c r="H41" s="5"/>
      <c r="I41" s="5"/>
      <c r="J41" s="5"/>
      <c r="K41" s="5"/>
      <c r="M41" s="67"/>
      <c r="N41" s="67"/>
      <c r="O41" s="68"/>
      <c r="P41" s="5"/>
      <c r="Q41" s="5"/>
      <c r="R41" s="5"/>
      <c r="S41" s="69"/>
      <c r="U41" s="70"/>
    </row>
    <row r="42" spans="1:21">
      <c r="A42" s="46"/>
      <c r="B42" s="46" t="s">
        <v>56</v>
      </c>
      <c r="D42" s="5"/>
      <c r="E42" s="5"/>
      <c r="F42" s="5"/>
      <c r="G42" s="5"/>
      <c r="H42" s="5"/>
      <c r="I42" s="5"/>
      <c r="J42" s="5"/>
      <c r="K42" s="5"/>
      <c r="M42" s="5"/>
      <c r="N42" s="5"/>
      <c r="O42" s="5"/>
      <c r="P42" s="5"/>
      <c r="Q42" s="5"/>
      <c r="R42" s="5"/>
      <c r="S42" s="69"/>
      <c r="U42" s="70"/>
    </row>
    <row r="43" spans="1:21" ht="8.1" customHeight="1">
      <c r="A43" s="47"/>
      <c r="D43" s="5"/>
      <c r="E43" s="5"/>
      <c r="F43" s="5"/>
      <c r="G43" s="5"/>
      <c r="H43" s="5"/>
      <c r="I43" s="5"/>
      <c r="J43" s="5"/>
      <c r="K43" s="5"/>
      <c r="M43" s="5"/>
      <c r="N43" s="5"/>
      <c r="O43" s="5"/>
      <c r="P43" s="5"/>
      <c r="Q43" s="5"/>
      <c r="R43" s="5"/>
      <c r="S43" s="69"/>
      <c r="U43" s="70"/>
    </row>
    <row r="44" spans="1:21" ht="17.25">
      <c r="A44" s="46" t="s">
        <v>57</v>
      </c>
      <c r="B44" s="6" t="s">
        <v>58</v>
      </c>
      <c r="D44" s="5"/>
      <c r="E44" s="5"/>
      <c r="F44" s="5"/>
      <c r="G44" s="5"/>
      <c r="H44" s="5"/>
      <c r="I44" s="5"/>
      <c r="J44" s="5"/>
      <c r="K44" s="5"/>
      <c r="M44" s="5"/>
      <c r="N44" s="5"/>
      <c r="O44" s="5"/>
      <c r="P44" s="5"/>
      <c r="Q44" s="5"/>
      <c r="R44" s="5"/>
      <c r="S44" s="69"/>
      <c r="U44" s="70"/>
    </row>
    <row r="45" spans="1:21">
      <c r="A45" s="6" t="s">
        <v>59</v>
      </c>
      <c r="B45" s="46" t="s">
        <v>60</v>
      </c>
    </row>
    <row r="46" spans="1:21" ht="8.1" customHeight="1"/>
    <row r="47" spans="1:21">
      <c r="B47" s="199" t="s">
        <v>61</v>
      </c>
      <c r="C47" s="199"/>
      <c r="D47" s="199"/>
      <c r="E47" s="199"/>
      <c r="F47" s="199"/>
      <c r="G47" s="199"/>
      <c r="H47" s="199"/>
      <c r="I47" s="199"/>
    </row>
    <row r="48" spans="1:21" ht="45" customHeight="1">
      <c r="B48" s="200" t="s">
        <v>62</v>
      </c>
      <c r="C48" s="200"/>
      <c r="D48" s="200"/>
      <c r="E48" s="200"/>
      <c r="F48" s="200"/>
      <c r="G48" s="200"/>
      <c r="H48" s="200"/>
      <c r="I48" s="200"/>
    </row>
  </sheetData>
  <mergeCells count="8">
    <mergeCell ref="B39:I39"/>
    <mergeCell ref="B47:I47"/>
    <mergeCell ref="B48:I48"/>
    <mergeCell ref="A1:C1"/>
    <mergeCell ref="A2:C2"/>
    <mergeCell ref="A18:B18"/>
    <mergeCell ref="A19:B19"/>
    <mergeCell ref="B38:I38"/>
  </mergeCells>
  <printOptions horizontalCentered="1"/>
  <pageMargins left="0.15748031496063" right="0.15748031496063" top="0.23622047244094499" bottom="0" header="0.23622047244094499" footer="0.15748031496063"/>
  <pageSetup paperSize="9" scale="10" fitToWidth="0" orientation="landscape" r:id="rId1"/>
  <headerFooter alignWithMargins="0"/>
  <colBreaks count="1" manualBreakCount="1">
    <brk id="5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CPSFP 1990-2014 </vt:lpstr>
      <vt:lpstr>CPSFP 2015-2024</vt:lpstr>
      <vt:lpstr>'CPSFP 1990-2014 '!Print_Area</vt:lpstr>
      <vt:lpstr>'CPSFP 2015-2024'!Print_Area</vt:lpstr>
      <vt:lpstr>'CPSFP 1990-2014 '!Print_Titles</vt:lpstr>
      <vt:lpstr>'CPSFP 2015-2024'!Print_Titles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rafliza.ramli</dc:creator>
  <cp:lastModifiedBy>Wan Rahifah binti Wan Ramli</cp:lastModifiedBy>
  <cp:lastPrinted>2020-11-17T07:26:00Z</cp:lastPrinted>
  <dcterms:created xsi:type="dcterms:W3CDTF">2014-04-24T07:57:00Z</dcterms:created>
  <dcterms:modified xsi:type="dcterms:W3CDTF">2024-07-26T02:44:37Z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83B67674594E4D478246EBFC573B5945_12</vt:lpwstr>
  </property>
  <property fmtid="{D5CDD505-2E9C-101B-9397-08002B2CF9AE}" pid="3" name="KSOProductBuildVer">
    <vt:lpwstr>1033-12.2.0.17545</vt:lpwstr>
  </property>
</Properties>
</file>