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D:\4. WAN RAHIFAH MOF\MOF\28-PORTAL MOF - UPDATE\PORTAL-- Data Fiskal dan Ekonomi\Update\"/>
    </mc:Choice>
  </mc:AlternateContent>
  <xr:revisionPtr revIDLastSave="0" documentId="8_{DD292655-DD9A-40D1-9F47-032BDE363CC4}" xr6:coauthVersionLast="36" xr6:coauthVersionMax="36" xr10:uidLastSave="{00000000-0000-0000-0000-000000000000}"/>
  <bookViews>
    <workbookView xWindow="0" yWindow="0" windowWidth="21600" windowHeight="9405" firstSheet="1" activeTab="1" xr2:uid="{00000000-000D-0000-FFFF-FFFF00000000}"/>
  </bookViews>
  <sheets>
    <sheet name="FGFP 1970-2014" sheetId="2" r:id="rId1"/>
    <sheet name="FGFP 2015-2024" sheetId="1" r:id="rId2"/>
  </sheets>
  <definedNames>
    <definedName name="_xlnm.Print_Area" localSheetId="0">'FGFP 1970-2014'!$A$3:$CK$68</definedName>
    <definedName name="_xlnm.Print_Area" localSheetId="1">'FGFP 2015-2024'!$A$1:$K$59</definedName>
    <definedName name="_xlnm.Print_Titles" localSheetId="0">'FGFP 1970-2014'!$A:$A</definedName>
    <definedName name="_xlnm.Print_Titles" localSheetId="1">'FGFP 2015-2024'!$A:$A,'FGFP 2015-2024'!$61:$66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0" i="1"/>
  <c r="J30" i="1"/>
  <c r="I30" i="1"/>
  <c r="H30" i="1"/>
  <c r="G30" i="1"/>
  <c r="F30" i="1"/>
  <c r="E30" i="1"/>
  <c r="D30" i="1"/>
  <c r="C30" i="1"/>
  <c r="B30" i="1"/>
  <c r="K24" i="1"/>
  <c r="J24" i="1"/>
  <c r="I24" i="1"/>
  <c r="H24" i="1"/>
  <c r="G24" i="1"/>
  <c r="F24" i="1"/>
  <c r="E24" i="1"/>
  <c r="D24" i="1"/>
  <c r="C24" i="1"/>
  <c r="B24" i="1"/>
  <c r="K13" i="1"/>
  <c r="J13" i="1"/>
  <c r="I13" i="1"/>
  <c r="H13" i="1"/>
  <c r="G13" i="1"/>
  <c r="F13" i="1"/>
  <c r="E13" i="1"/>
  <c r="D13" i="1"/>
  <c r="C13" i="1"/>
  <c r="B13" i="1"/>
  <c r="CD58" i="2"/>
  <c r="CB58" i="2"/>
  <c r="BX58" i="2"/>
  <c r="BV58" i="2"/>
  <c r="BT58" i="2"/>
  <c r="BR58" i="2"/>
  <c r="BP58" i="2"/>
  <c r="BN58" i="2"/>
  <c r="BL58" i="2"/>
  <c r="BJ58" i="2"/>
  <c r="BH58" i="2"/>
  <c r="BF58" i="2"/>
  <c r="BD58" i="2"/>
  <c r="BB58" i="2"/>
  <c r="AZ58" i="2"/>
  <c r="AX58" i="2"/>
  <c r="AV58" i="2"/>
  <c r="AT58" i="2"/>
  <c r="AR58" i="2"/>
  <c r="AP58" i="2"/>
  <c r="AN58" i="2"/>
  <c r="AL58" i="2"/>
  <c r="AJ58" i="2"/>
  <c r="AH58" i="2"/>
  <c r="AF58" i="2"/>
  <c r="AD58" i="2"/>
  <c r="AB58" i="2"/>
  <c r="Z58" i="2"/>
  <c r="X58" i="2"/>
  <c r="V58" i="2"/>
  <c r="T58" i="2"/>
  <c r="R58" i="2"/>
  <c r="P58" i="2"/>
  <c r="N58" i="2"/>
  <c r="L58" i="2"/>
  <c r="J58" i="2"/>
  <c r="H58" i="2"/>
  <c r="F58" i="2"/>
  <c r="D58" i="2"/>
  <c r="B58" i="2"/>
  <c r="CM42" i="2"/>
  <c r="CK42" i="2"/>
  <c r="CI42" i="2"/>
  <c r="CG42" i="2"/>
  <c r="CM41" i="2"/>
  <c r="CK41" i="2"/>
  <c r="CI41" i="2"/>
  <c r="CG41" i="2"/>
  <c r="CC39" i="2"/>
  <c r="CA39" i="2"/>
  <c r="BY39" i="2"/>
  <c r="BW39" i="2"/>
  <c r="BY38" i="2"/>
  <c r="BW38" i="2"/>
  <c r="BS36" i="2"/>
  <c r="BQ36" i="2"/>
  <c r="BO36" i="2"/>
  <c r="BM36" i="2"/>
  <c r="BS35" i="2"/>
  <c r="BQ35" i="2"/>
  <c r="BO35" i="2"/>
  <c r="BM35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L30" i="2"/>
  <c r="CJ30" i="2"/>
  <c r="CH30" i="2"/>
  <c r="CF30" i="2"/>
  <c r="CD30" i="2"/>
  <c r="CB30" i="2"/>
  <c r="BZ30" i="2"/>
  <c r="BX30" i="2"/>
  <c r="BV30" i="2"/>
  <c r="BT30" i="2"/>
  <c r="BR30" i="2"/>
  <c r="BP30" i="2"/>
  <c r="BN30" i="2"/>
  <c r="BL30" i="2"/>
  <c r="BJ30" i="2"/>
  <c r="BH30" i="2"/>
  <c r="BF30" i="2"/>
  <c r="BD30" i="2"/>
  <c r="BB30" i="2"/>
  <c r="AZ30" i="2"/>
  <c r="AX30" i="2"/>
  <c r="AV30" i="2"/>
  <c r="AT30" i="2"/>
  <c r="AR30" i="2"/>
  <c r="AP30" i="2"/>
  <c r="AN30" i="2"/>
  <c r="AL30" i="2"/>
  <c r="AJ30" i="2"/>
  <c r="AH30" i="2"/>
  <c r="AF30" i="2"/>
  <c r="AD30" i="2"/>
  <c r="AB30" i="2"/>
  <c r="Z30" i="2"/>
  <c r="X30" i="2"/>
  <c r="V30" i="2"/>
  <c r="T30" i="2"/>
  <c r="R30" i="2"/>
  <c r="P30" i="2"/>
  <c r="N30" i="2"/>
  <c r="L30" i="2"/>
  <c r="J30" i="2"/>
  <c r="H30" i="2"/>
  <c r="F30" i="2"/>
  <c r="D30" i="2"/>
  <c r="B30" i="2"/>
  <c r="CJ29" i="2"/>
  <c r="CH29" i="2"/>
  <c r="CF29" i="2"/>
  <c r="CD29" i="2"/>
  <c r="CB29" i="2"/>
  <c r="BZ29" i="2"/>
  <c r="BX29" i="2"/>
  <c r="BV29" i="2"/>
  <c r="BT29" i="2"/>
  <c r="BR29" i="2"/>
  <c r="BP29" i="2"/>
  <c r="BN29" i="2"/>
  <c r="BL29" i="2"/>
  <c r="BJ29" i="2"/>
  <c r="BH29" i="2"/>
  <c r="BF29" i="2"/>
  <c r="BD29" i="2"/>
  <c r="BB29" i="2"/>
  <c r="AZ29" i="2"/>
  <c r="AX29" i="2"/>
  <c r="AV29" i="2"/>
  <c r="AT29" i="2"/>
  <c r="AR29" i="2"/>
  <c r="AP29" i="2"/>
  <c r="AN29" i="2"/>
  <c r="AL29" i="2"/>
  <c r="AJ29" i="2"/>
  <c r="AH29" i="2"/>
  <c r="AF29" i="2"/>
  <c r="AD29" i="2"/>
  <c r="AB29" i="2"/>
  <c r="Z29" i="2"/>
  <c r="X29" i="2"/>
  <c r="V29" i="2"/>
  <c r="T29" i="2"/>
  <c r="R29" i="2"/>
  <c r="P29" i="2"/>
  <c r="N29" i="2"/>
  <c r="L29" i="2"/>
  <c r="J29" i="2"/>
  <c r="H29" i="2"/>
  <c r="F29" i="2"/>
  <c r="D29" i="2"/>
  <c r="B29" i="2"/>
  <c r="CL26" i="2"/>
  <c r="CJ26" i="2"/>
  <c r="BV26" i="2"/>
  <c r="BR26" i="2"/>
  <c r="BP26" i="2"/>
  <c r="BN26" i="2"/>
  <c r="BL26" i="2"/>
  <c r="BJ26" i="2"/>
  <c r="BH26" i="2"/>
  <c r="BF26" i="2"/>
  <c r="BD26" i="2"/>
  <c r="BB26" i="2"/>
  <c r="AZ26" i="2"/>
  <c r="AX26" i="2"/>
  <c r="AV26" i="2"/>
  <c r="AT26" i="2"/>
  <c r="AR26" i="2"/>
  <c r="AP26" i="2"/>
  <c r="AN26" i="2"/>
  <c r="AL26" i="2"/>
  <c r="AJ26" i="2"/>
  <c r="AH26" i="2"/>
  <c r="AF26" i="2"/>
  <c r="AD26" i="2"/>
  <c r="AB26" i="2"/>
  <c r="Z26" i="2"/>
  <c r="X26" i="2"/>
  <c r="V26" i="2"/>
  <c r="T26" i="2"/>
  <c r="R26" i="2"/>
  <c r="P26" i="2"/>
  <c r="N26" i="2"/>
  <c r="L26" i="2"/>
  <c r="J26" i="2"/>
  <c r="H26" i="2"/>
  <c r="F26" i="2"/>
  <c r="D26" i="2"/>
  <c r="B26" i="2"/>
  <c r="CM23" i="2"/>
  <c r="CL23" i="2"/>
  <c r="CK23" i="2"/>
  <c r="CJ23" i="2"/>
  <c r="CE23" i="2"/>
  <c r="CC23" i="2"/>
  <c r="CA23" i="2"/>
  <c r="BY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CM17" i="2"/>
  <c r="CK17" i="2"/>
  <c r="CE17" i="2"/>
  <c r="CC17" i="2"/>
  <c r="CA17" i="2"/>
  <c r="BY17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CL12" i="2"/>
  <c r="CJ12" i="2"/>
  <c r="BR12" i="2"/>
  <c r="BP12" i="2"/>
  <c r="BN12" i="2"/>
  <c r="BL12" i="2"/>
  <c r="BJ12" i="2"/>
  <c r="BH12" i="2"/>
  <c r="BF12" i="2"/>
  <c r="BD12" i="2"/>
  <c r="BB12" i="2"/>
  <c r="AZ12" i="2"/>
  <c r="AX12" i="2"/>
  <c r="AV12" i="2"/>
  <c r="AT12" i="2"/>
  <c r="AR12" i="2"/>
  <c r="AP12" i="2"/>
  <c r="AN12" i="2"/>
  <c r="AL12" i="2"/>
  <c r="AJ12" i="2"/>
  <c r="AH12" i="2"/>
  <c r="AF12" i="2"/>
  <c r="AD12" i="2"/>
  <c r="AB12" i="2"/>
  <c r="Z12" i="2"/>
  <c r="X12" i="2"/>
  <c r="V12" i="2"/>
  <c r="T12" i="2"/>
  <c r="R12" i="2"/>
  <c r="P12" i="2"/>
  <c r="N12" i="2"/>
  <c r="L12" i="2"/>
  <c r="J12" i="2"/>
  <c r="H12" i="2"/>
  <c r="F12" i="2"/>
  <c r="D12" i="2"/>
  <c r="B12" i="2"/>
  <c r="CM9" i="2"/>
  <c r="CK9" i="2"/>
  <c r="CE9" i="2"/>
  <c r="CC9" i="2"/>
  <c r="CA9" i="2"/>
  <c r="BY9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CM6" i="2"/>
  <c r="CK6" i="2"/>
  <c r="CE6" i="2"/>
  <c r="CC6" i="2"/>
  <c r="CA6" i="2"/>
  <c r="BY6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</calcChain>
</file>

<file path=xl/sharedStrings.xml><?xml version="1.0" encoding="utf-8"?>
<sst xmlns="http://schemas.openxmlformats.org/spreadsheetml/2006/main" count="382" uniqueCount="76">
  <si>
    <t>KEDUDUKAN KEWANGAN KERAJAAN PERSEKUTUAN 1970-2014 (RM JUTA)</t>
  </si>
  <si>
    <t>FEDERAL GOVERNMENT FINANCIAL POSITION 1970-2014 (RM MILLION)</t>
  </si>
  <si>
    <t>UPDATED AS AT DECEMBER 2015</t>
  </si>
  <si>
    <t>Hasil</t>
  </si>
  <si>
    <t>Revenue</t>
  </si>
  <si>
    <r>
      <rPr>
        <b/>
        <sz val="10"/>
        <rFont val="Calibri"/>
        <charset val="134"/>
        <scheme val="minor"/>
      </rPr>
      <t>Perbelanjaan Mengurus</t>
    </r>
    <r>
      <rPr>
        <b/>
        <vertAlign val="superscript"/>
        <sz val="10"/>
        <rFont val="Calibri"/>
        <charset val="134"/>
      </rPr>
      <t>1</t>
    </r>
  </si>
  <si>
    <r>
      <rPr>
        <b/>
        <i/>
        <sz val="10"/>
        <rFont val="Calibri"/>
        <charset val="134"/>
        <scheme val="minor"/>
      </rPr>
      <t>Operating Expenditure</t>
    </r>
    <r>
      <rPr>
        <b/>
        <i/>
        <vertAlign val="superscript"/>
        <sz val="10"/>
        <rFont val="Calibri"/>
        <charset val="134"/>
      </rPr>
      <t>1</t>
    </r>
  </si>
  <si>
    <t>Lebihan/Defisit Semasa</t>
  </si>
  <si>
    <t xml:space="preserve">Current Deficit/Surplus </t>
  </si>
  <si>
    <r>
      <rPr>
        <b/>
        <sz val="10"/>
        <rFont val="Calibri"/>
        <charset val="134"/>
        <scheme val="minor"/>
      </rPr>
      <t>AKAUN PEMBANGUNAN</t>
    </r>
    <r>
      <rPr>
        <b/>
        <i/>
        <sz val="10"/>
        <rFont val="Calibri"/>
        <charset val="134"/>
      </rPr>
      <t>/ DEVELOPNMENT ACCOUNT</t>
    </r>
  </si>
  <si>
    <t>Perbelanjaan Pembangunan Kasar</t>
  </si>
  <si>
    <t>Gross Development Expenditure</t>
  </si>
  <si>
    <t>Tolak:Terimaan Balik Pinjaman</t>
  </si>
  <si>
    <t>Less: Loan Recoveries</t>
  </si>
  <si>
    <t>Perbelanjaan Pembangunan Bersih</t>
  </si>
  <si>
    <t>Net Development Expenditure</t>
  </si>
  <si>
    <t>Defisit/Lebihan Keseluruhan</t>
  </si>
  <si>
    <t>Overall Surplus/Deficit</t>
  </si>
  <si>
    <r>
      <rPr>
        <b/>
        <i/>
        <sz val="10"/>
        <rFont val="Calibri"/>
        <charset val="134"/>
        <scheme val="minor"/>
      </rPr>
      <t>% dari KNK</t>
    </r>
    <r>
      <rPr>
        <b/>
        <i/>
        <vertAlign val="superscript"/>
        <sz val="10"/>
        <rFont val="Calibri"/>
        <charset val="134"/>
      </rPr>
      <t>2</t>
    </r>
    <r>
      <rPr>
        <b/>
        <i/>
        <sz val="10"/>
        <rFont val="Calibri"/>
        <charset val="134"/>
      </rPr>
      <t>/to GNP</t>
    </r>
    <r>
      <rPr>
        <b/>
        <i/>
        <vertAlign val="superscript"/>
        <sz val="10"/>
        <rFont val="Calibri"/>
        <charset val="134"/>
      </rPr>
      <t>2</t>
    </r>
  </si>
  <si>
    <r>
      <rPr>
        <b/>
        <i/>
        <sz val="10"/>
        <rFont val="Calibri"/>
        <charset val="134"/>
        <scheme val="minor"/>
      </rPr>
      <t>% dari KDNK</t>
    </r>
    <r>
      <rPr>
        <b/>
        <i/>
        <vertAlign val="superscript"/>
        <sz val="10"/>
        <rFont val="Calibri"/>
        <charset val="134"/>
      </rPr>
      <t>2</t>
    </r>
    <r>
      <rPr>
        <b/>
        <i/>
        <sz val="10"/>
        <rFont val="Calibri"/>
        <charset val="134"/>
      </rPr>
      <t>/to GDP</t>
    </r>
    <r>
      <rPr>
        <b/>
        <i/>
        <vertAlign val="superscript"/>
        <sz val="10"/>
        <rFont val="Calibri"/>
        <charset val="134"/>
      </rPr>
      <t>2</t>
    </r>
  </si>
  <si>
    <r>
      <rPr>
        <b/>
        <sz val="10"/>
        <rFont val="Calibri"/>
        <charset val="134"/>
        <scheme val="minor"/>
      </rPr>
      <t>KNK/</t>
    </r>
    <r>
      <rPr>
        <b/>
        <i/>
        <sz val="10"/>
        <rFont val="Calibri"/>
        <charset val="134"/>
      </rPr>
      <t>GNP (1987=100)</t>
    </r>
  </si>
  <si>
    <t>-</t>
  </si>
  <si>
    <r>
      <rPr>
        <b/>
        <sz val="10"/>
        <rFont val="Calibri"/>
        <charset val="134"/>
        <scheme val="minor"/>
      </rPr>
      <t>KDNK/</t>
    </r>
    <r>
      <rPr>
        <b/>
        <i/>
        <sz val="10"/>
        <rFont val="Calibri"/>
        <charset val="134"/>
      </rPr>
      <t>GDP (1987=100)</t>
    </r>
  </si>
  <si>
    <r>
      <rPr>
        <b/>
        <sz val="10"/>
        <rFont val="Calibri"/>
        <charset val="134"/>
        <scheme val="minor"/>
      </rPr>
      <t>KNK/</t>
    </r>
    <r>
      <rPr>
        <b/>
        <i/>
        <sz val="10"/>
        <rFont val="Calibri"/>
        <charset val="134"/>
      </rPr>
      <t>GNP (2000=100)</t>
    </r>
  </si>
  <si>
    <r>
      <rPr>
        <b/>
        <sz val="10"/>
        <rFont val="Calibri"/>
        <charset val="134"/>
        <scheme val="minor"/>
      </rPr>
      <t>KDNK/</t>
    </r>
    <r>
      <rPr>
        <b/>
        <i/>
        <sz val="10"/>
        <rFont val="Calibri"/>
        <charset val="134"/>
      </rPr>
      <t>GDP (2000=100)</t>
    </r>
  </si>
  <si>
    <r>
      <rPr>
        <b/>
        <sz val="10"/>
        <rFont val="Calibri"/>
        <charset val="134"/>
        <scheme val="minor"/>
      </rPr>
      <t>PNK/</t>
    </r>
    <r>
      <rPr>
        <b/>
        <i/>
        <sz val="10"/>
        <rFont val="Calibri"/>
        <charset val="134"/>
      </rPr>
      <t>GNI (2005=100)</t>
    </r>
  </si>
  <si>
    <r>
      <rPr>
        <b/>
        <sz val="10"/>
        <rFont val="Calibri"/>
        <charset val="134"/>
        <scheme val="minor"/>
      </rPr>
      <t>KDNK/</t>
    </r>
    <r>
      <rPr>
        <b/>
        <i/>
        <sz val="10"/>
        <rFont val="Calibri"/>
        <charset val="134"/>
      </rPr>
      <t>GDP (2005=100)</t>
    </r>
  </si>
  <si>
    <r>
      <rPr>
        <b/>
        <sz val="10"/>
        <rFont val="Calibri"/>
        <charset val="134"/>
        <scheme val="minor"/>
      </rPr>
      <t>PNK/</t>
    </r>
    <r>
      <rPr>
        <b/>
        <i/>
        <sz val="10"/>
        <rFont val="Calibri"/>
        <charset val="134"/>
      </rPr>
      <t>GNI (2010=100)</t>
    </r>
  </si>
  <si>
    <r>
      <rPr>
        <b/>
        <sz val="10"/>
        <rFont val="Calibri"/>
        <charset val="134"/>
        <scheme val="minor"/>
      </rPr>
      <t>KDNK/</t>
    </r>
    <r>
      <rPr>
        <b/>
        <i/>
        <sz val="10"/>
        <rFont val="Calibri"/>
        <charset val="134"/>
      </rPr>
      <t>GDP (2010=100)</t>
    </r>
  </si>
  <si>
    <t>SUMBER-SUMBER KEWANGAN/ SOURCES OF FINANCE:</t>
  </si>
  <si>
    <t>Pinjaman Bersih Dalam Negeri</t>
  </si>
  <si>
    <t>Net Domestic Borrowing</t>
  </si>
  <si>
    <t>Pinjaman Bersih Luar Negeri</t>
  </si>
  <si>
    <t>Net Foreign Borrowing</t>
  </si>
  <si>
    <t>Penerimaan Khas</t>
  </si>
  <si>
    <t>Special receipts</t>
  </si>
  <si>
    <r>
      <rPr>
        <sz val="10"/>
        <rFont val="Calibri"/>
        <charset val="134"/>
        <scheme val="minor"/>
      </rPr>
      <t>Perubahan Harta</t>
    </r>
    <r>
      <rPr>
        <vertAlign val="superscript"/>
        <sz val="10"/>
        <rFont val="Calibri"/>
        <charset val="134"/>
      </rPr>
      <t>3</t>
    </r>
    <r>
      <rPr>
        <sz val="10"/>
        <rFont val="Calibri"/>
        <charset val="134"/>
      </rPr>
      <t>/</t>
    </r>
    <r>
      <rPr>
        <i/>
        <sz val="10"/>
        <rFont val="Calibri"/>
        <charset val="134"/>
      </rPr>
      <t>Change in Assets</t>
    </r>
    <r>
      <rPr>
        <i/>
        <vertAlign val="superscript"/>
        <sz val="10"/>
        <rFont val="Calibri"/>
        <charset val="134"/>
      </rPr>
      <t>3</t>
    </r>
  </si>
  <si>
    <r>
      <rPr>
        <b/>
        <sz val="10"/>
        <rFont val="Calibri"/>
        <charset val="134"/>
        <scheme val="minor"/>
      </rPr>
      <t xml:space="preserve">Jumlah Pembiayaan / </t>
    </r>
    <r>
      <rPr>
        <b/>
        <i/>
        <sz val="10"/>
        <rFont val="Calibri"/>
        <charset val="134"/>
      </rPr>
      <t>Total Financing</t>
    </r>
  </si>
  <si>
    <r>
      <rPr>
        <vertAlign val="superscript"/>
        <sz val="10"/>
        <rFont val="Calibri"/>
        <charset val="134"/>
        <scheme val="minor"/>
      </rPr>
      <t>1</t>
    </r>
    <r>
      <rPr>
        <sz val="10"/>
        <rFont val="Calibri"/>
        <charset val="134"/>
      </rPr>
      <t xml:space="preserve">  Tidak termasuk pindahan antara akaun seperti Kumpulan Wang </t>
    </r>
  </si>
  <si>
    <t xml:space="preserve">    Pembangunan.</t>
  </si>
  <si>
    <t xml:space="preserve">     Excludes intra-account transfer such as Development Fund.</t>
  </si>
  <si>
    <r>
      <rPr>
        <vertAlign val="superscript"/>
        <sz val="10"/>
        <rFont val="Calibri"/>
        <charset val="134"/>
        <scheme val="minor"/>
      </rPr>
      <t>2</t>
    </r>
    <r>
      <rPr>
        <sz val="10"/>
        <rFont val="Calibri"/>
        <charset val="134"/>
      </rPr>
      <t xml:space="preserve">  1970-1999 (1987=100), 2000-2004 (2000=100), 
    2005-2009 (2005=100), dan 2010-2014 (2010=100)</t>
    </r>
  </si>
  <si>
    <r>
      <rPr>
        <vertAlign val="superscript"/>
        <sz val="10"/>
        <rFont val="Calibri"/>
        <charset val="134"/>
        <scheme val="minor"/>
      </rPr>
      <t>3</t>
    </r>
    <r>
      <rPr>
        <sz val="10"/>
        <rFont val="Calibri"/>
        <charset val="134"/>
      </rPr>
      <t xml:space="preserve">  (+) bererti penggunaan harta.</t>
    </r>
  </si>
  <si>
    <t xml:space="preserve">     (+) indicates a drawdown of assets.</t>
  </si>
  <si>
    <t>KEDUDUKAN KEWANGAN KERAJAAN PERSEKUTUAN 2015-2024 (RM JUTA)</t>
  </si>
  <si>
    <t>FEDERAL GOVERNMENT FINANCIAL POSITION 2015-2024 (RM MILLION)</t>
  </si>
  <si>
    <t>UPDATED AS AT JULY 2024</t>
  </si>
  <si>
    <r>
      <t>2024</t>
    </r>
    <r>
      <rPr>
        <b/>
        <vertAlign val="superscript"/>
        <sz val="11"/>
        <rFont val="Calibri"/>
        <charset val="134"/>
        <scheme val="minor"/>
      </rPr>
      <t xml:space="preserve"> 4</t>
    </r>
  </si>
  <si>
    <t>Hasil /</t>
  </si>
  <si>
    <t>Perbelanjaan Mengurus /</t>
  </si>
  <si>
    <t>Operating Expenditure</t>
  </si>
  <si>
    <t>Baki Semasa /</t>
  </si>
  <si>
    <t>Current Balance</t>
  </si>
  <si>
    <r>
      <rPr>
        <b/>
        <sz val="11"/>
        <rFont val="Calibri"/>
        <charset val="134"/>
        <scheme val="minor"/>
      </rPr>
      <t xml:space="preserve">AKAUN PEMBANGUNAN </t>
    </r>
    <r>
      <rPr>
        <b/>
        <i/>
        <sz val="11"/>
        <rFont val="Calibri"/>
        <charset val="134"/>
      </rPr>
      <t>/ DEVELOPMENT ACCOUNT</t>
    </r>
  </si>
  <si>
    <t>Perbelanjaan Pembangunan Kasar /</t>
  </si>
  <si>
    <t>Tolak: Terimaan Balik Pinjaman /</t>
  </si>
  <si>
    <t>Perbelanjaan Pembangunan Bersih /</t>
  </si>
  <si>
    <r>
      <rPr>
        <b/>
        <sz val="11"/>
        <rFont val="Calibri"/>
        <charset val="134"/>
        <scheme val="minor"/>
      </rPr>
      <t>Kumpulan Wang COVID-19</t>
    </r>
    <r>
      <rPr>
        <b/>
        <vertAlign val="superscript"/>
        <sz val="11"/>
        <rFont val="Calibri"/>
        <charset val="134"/>
        <scheme val="minor"/>
      </rPr>
      <t>1</t>
    </r>
  </si>
  <si>
    <r>
      <rPr>
        <b/>
        <i/>
        <sz val="11"/>
        <rFont val="Calibri"/>
        <charset val="134"/>
        <scheme val="minor"/>
      </rPr>
      <t>COVID-19 Fund</t>
    </r>
    <r>
      <rPr>
        <b/>
        <i/>
        <vertAlign val="superscript"/>
        <sz val="11"/>
        <rFont val="Calibri"/>
        <charset val="134"/>
        <scheme val="minor"/>
      </rPr>
      <t>1</t>
    </r>
  </si>
  <si>
    <t>Baki Keseluruhan /</t>
  </si>
  <si>
    <t>Overall Balance</t>
  </si>
  <si>
    <r>
      <rPr>
        <b/>
        <i/>
        <sz val="11"/>
        <rFont val="Calibri"/>
        <charset val="134"/>
        <scheme val="minor"/>
      </rPr>
      <t>% dari KDNK</t>
    </r>
    <r>
      <rPr>
        <b/>
        <i/>
        <vertAlign val="superscript"/>
        <sz val="11"/>
        <rFont val="Calibri"/>
        <charset val="134"/>
      </rPr>
      <t xml:space="preserve">2 </t>
    </r>
    <r>
      <rPr>
        <b/>
        <i/>
        <sz val="11"/>
        <rFont val="Calibri"/>
        <charset val="134"/>
      </rPr>
      <t>/ to GDP</t>
    </r>
    <r>
      <rPr>
        <b/>
        <i/>
        <vertAlign val="superscript"/>
        <sz val="11"/>
        <rFont val="Calibri"/>
        <charset val="134"/>
      </rPr>
      <t>2</t>
    </r>
  </si>
  <si>
    <r>
      <rPr>
        <b/>
        <sz val="11"/>
        <rFont val="Calibri"/>
        <charset val="134"/>
        <scheme val="minor"/>
      </rPr>
      <t xml:space="preserve">KDNK (harga semasa) / </t>
    </r>
    <r>
      <rPr>
        <b/>
        <i/>
        <sz val="11"/>
        <rFont val="Calibri"/>
        <charset val="134"/>
      </rPr>
      <t>GDP (current prices)</t>
    </r>
  </si>
  <si>
    <r>
      <rPr>
        <b/>
        <sz val="11"/>
        <rFont val="Calibri"/>
        <charset val="134"/>
        <scheme val="minor"/>
      </rPr>
      <t xml:space="preserve">SUMBER-SUMBER KEWANGAN / </t>
    </r>
    <r>
      <rPr>
        <b/>
        <i/>
        <sz val="11"/>
        <rFont val="Calibri"/>
        <charset val="134"/>
        <scheme val="minor"/>
      </rPr>
      <t>SOURCES OF FINANCE</t>
    </r>
    <r>
      <rPr>
        <b/>
        <sz val="11"/>
        <rFont val="Calibri"/>
        <charset val="134"/>
        <scheme val="minor"/>
      </rPr>
      <t>:</t>
    </r>
  </si>
  <si>
    <t>Pinjaman Bersih Dalam Negeri /</t>
  </si>
  <si>
    <t>Pinjaman Bersih Luar Pesisir /</t>
  </si>
  <si>
    <t>Net Offshore Borrowings</t>
  </si>
  <si>
    <t>Penerimaan Khas /</t>
  </si>
  <si>
    <r>
      <rPr>
        <b/>
        <sz val="11"/>
        <rFont val="Calibri"/>
        <charset val="134"/>
        <scheme val="minor"/>
      </rPr>
      <t>Perubahan Asset</t>
    </r>
    <r>
      <rPr>
        <b/>
        <vertAlign val="superscript"/>
        <sz val="11"/>
        <rFont val="Calibri"/>
        <charset val="134"/>
      </rPr>
      <t xml:space="preserve">3 </t>
    </r>
    <r>
      <rPr>
        <b/>
        <sz val="11"/>
        <rFont val="Calibri"/>
        <charset val="134"/>
      </rPr>
      <t xml:space="preserve">/ </t>
    </r>
    <r>
      <rPr>
        <b/>
        <i/>
        <sz val="11"/>
        <rFont val="Calibri"/>
        <charset val="134"/>
      </rPr>
      <t>Change in Assets</t>
    </r>
    <r>
      <rPr>
        <b/>
        <i/>
        <vertAlign val="superscript"/>
        <sz val="11"/>
        <rFont val="Calibri"/>
        <charset val="134"/>
      </rPr>
      <t>3</t>
    </r>
  </si>
  <si>
    <r>
      <rPr>
        <vertAlign val="superscript"/>
        <sz val="11"/>
        <rFont val="Calibri"/>
        <charset val="134"/>
        <scheme val="minor"/>
      </rPr>
      <t xml:space="preserve">1  </t>
    </r>
    <r>
      <rPr>
        <sz val="11"/>
        <rFont val="Calibri"/>
        <charset val="134"/>
      </rPr>
      <t>Kumpulan wang amanah khusus di bawah Akta Langkah-Langkah Sementara bagi Pembiayaan Kerajaan (Penyakit Koronavirus 2019 (COVID-19)) 2020 untuk membiayai pakej rangsangan dan pelan Pemulihan ekonomi.</t>
    </r>
  </si>
  <si>
    <t>A specific trust account established under Temporary Measures for Government Financing (Coronavirus Disease 2019 (COVID-19)) Act 2020 to finance economic stimulus packages and recovery plan.</t>
  </si>
  <si>
    <r>
      <rPr>
        <vertAlign val="superscript"/>
        <sz val="11"/>
        <rFont val="Calibri"/>
        <charset val="134"/>
        <scheme val="minor"/>
      </rPr>
      <t xml:space="preserve">2  </t>
    </r>
    <r>
      <rPr>
        <sz val="11"/>
        <rFont val="Calibri"/>
        <charset val="134"/>
      </rPr>
      <t>2015-2020 (2015=100).</t>
    </r>
  </si>
  <si>
    <r>
      <rPr>
        <vertAlign val="superscript"/>
        <sz val="11"/>
        <rFont val="Calibri"/>
        <charset val="134"/>
        <scheme val="minor"/>
      </rPr>
      <t xml:space="preserve">3  </t>
    </r>
    <r>
      <rPr>
        <sz val="11"/>
        <rFont val="Calibri"/>
        <charset val="134"/>
      </rPr>
      <t>(+) bererti penggunaan aset; (-) bererti pertambahan aset.</t>
    </r>
  </si>
  <si>
    <t xml:space="preserve">   (+) indicates a drawdown of asset; (-) indicates accumulation of asset.</t>
  </si>
  <si>
    <r>
      <t xml:space="preserve">4  </t>
    </r>
    <r>
      <rPr>
        <sz val="11"/>
        <rFont val="Calibri"/>
        <charset val="134"/>
      </rPr>
      <t>Anggaran belanjawan, tidak termasuk langkah Belanjawan 2024.</t>
    </r>
  </si>
  <si>
    <t xml:space="preserve">   Budget estimate, excluding 2024 Budget measures.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</si>
</sst>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(* #,##0.00_);_(* \(#,##0.00\);_(* &quot;-&quot;??_);_(@_)"/>
    <numFmt numFmtId="168" formatCode="_(* #,##0_);_(* \(#,##0\);_(* &quot;-&quot;??_);_(@_)"/>
    <numFmt numFmtId="169" formatCode="0.0"/>
    <numFmt numFmtId="170" formatCode="#,##0.0"/>
  </numFmts>
  <fonts count="28">
    <font>
      <sz val="10"/>
      <name val="Arial"/>
      <charset val="134"/>
    </font>
    <font>
      <i/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i/>
      <sz val="11"/>
      <name val="Calibri"/>
      <charset val="134"/>
      <scheme val="minor"/>
    </font>
    <font>
      <vertAlign val="superscript"/>
      <sz val="11"/>
      <name val="Calibri"/>
      <charset val="134"/>
      <scheme val="minor"/>
    </font>
    <font>
      <vertAlign val="superscript"/>
      <sz val="11"/>
      <name val="Calibri"/>
      <charset val="134"/>
    </font>
    <font>
      <sz val="10"/>
      <name val="Calibri"/>
      <charset val="134"/>
      <scheme val="minor"/>
    </font>
    <font>
      <i/>
      <sz val="10"/>
      <name val="Calibri"/>
      <charset val="134"/>
      <scheme val="minor"/>
    </font>
    <font>
      <b/>
      <sz val="10"/>
      <name val="Calibri"/>
      <charset val="134"/>
      <scheme val="minor"/>
    </font>
    <font>
      <b/>
      <i/>
      <sz val="10"/>
      <name val="Calibri"/>
      <charset val="134"/>
      <scheme val="minor"/>
    </font>
    <font>
      <vertAlign val="superscript"/>
      <sz val="10"/>
      <name val="Calibri"/>
      <charset val="134"/>
      <scheme val="minor"/>
    </font>
    <font>
      <i/>
      <sz val="10"/>
      <color theme="0"/>
      <name val="Calibri"/>
      <charset val="134"/>
      <scheme val="minor"/>
    </font>
    <font>
      <b/>
      <i/>
      <sz val="10"/>
      <name val="Calibri"/>
      <charset val="134"/>
    </font>
    <font>
      <sz val="10"/>
      <name val="Calibri"/>
      <charset val="134"/>
    </font>
    <font>
      <sz val="11"/>
      <name val="Calibri"/>
      <charset val="134"/>
    </font>
    <font>
      <vertAlign val="superscript"/>
      <sz val="10"/>
      <name val="Calibri"/>
      <charset val="134"/>
    </font>
    <font>
      <i/>
      <sz val="10"/>
      <name val="Calibri"/>
      <charset val="134"/>
    </font>
    <font>
      <i/>
      <vertAlign val="superscript"/>
      <sz val="10"/>
      <name val="Calibri"/>
      <charset val="134"/>
    </font>
    <font>
      <b/>
      <vertAlign val="superscript"/>
      <sz val="10"/>
      <name val="Calibri"/>
      <charset val="134"/>
    </font>
    <font>
      <b/>
      <i/>
      <vertAlign val="superscript"/>
      <sz val="11"/>
      <name val="Calibri"/>
      <charset val="134"/>
    </font>
    <font>
      <b/>
      <i/>
      <sz val="11"/>
      <name val="Calibri"/>
      <charset val="134"/>
    </font>
    <font>
      <b/>
      <vertAlign val="superscript"/>
      <sz val="11"/>
      <name val="Calibri"/>
      <charset val="134"/>
      <scheme val="minor"/>
    </font>
    <font>
      <b/>
      <vertAlign val="superscript"/>
      <sz val="11"/>
      <name val="Calibri"/>
      <charset val="134"/>
    </font>
    <font>
      <b/>
      <sz val="11"/>
      <name val="Calibri"/>
      <charset val="134"/>
    </font>
    <font>
      <b/>
      <i/>
      <vertAlign val="superscript"/>
      <sz val="10"/>
      <name val="Calibri"/>
      <charset val="134"/>
    </font>
    <font>
      <b/>
      <i/>
      <vertAlign val="superscript"/>
      <sz val="11"/>
      <name val="Calibri"/>
      <charset val="134"/>
      <scheme val="minor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4" fillId="0" borderId="1" xfId="4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168" fontId="2" fillId="0" borderId="6" xfId="1" applyNumberFormat="1" applyFont="1" applyBorder="1" applyAlignment="1">
      <alignment horizontal="right" vertical="center"/>
    </xf>
    <xf numFmtId="168" fontId="2" fillId="0" borderId="5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 indent="2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68" fontId="2" fillId="2" borderId="6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 indent="2"/>
    </xf>
    <xf numFmtId="168" fontId="2" fillId="0" borderId="5" xfId="1" applyNumberFormat="1" applyFont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 indent="4"/>
    </xf>
    <xf numFmtId="169" fontId="1" fillId="2" borderId="0" xfId="0" applyNumberFormat="1" applyFont="1" applyFill="1" applyBorder="1" applyAlignment="1">
      <alignment horizontal="right" vertical="center" wrapText="1"/>
    </xf>
    <xf numFmtId="169" fontId="1" fillId="2" borderId="6" xfId="0" applyNumberFormat="1" applyFont="1" applyFill="1" applyBorder="1" applyAlignment="1">
      <alignment horizontal="right" vertical="center" wrapText="1"/>
    </xf>
    <xf numFmtId="169" fontId="1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wrapText="1" indent="2"/>
    </xf>
    <xf numFmtId="0" fontId="3" fillId="0" borderId="5" xfId="0" applyFont="1" applyFill="1" applyBorder="1" applyAlignment="1">
      <alignment horizontal="left" vertical="center" indent="4"/>
    </xf>
    <xf numFmtId="3" fontId="2" fillId="2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 indent="4"/>
    </xf>
    <xf numFmtId="0" fontId="1" fillId="0" borderId="6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left" vertical="center" wrapText="1" indent="2"/>
    </xf>
    <xf numFmtId="3" fontId="3" fillId="2" borderId="8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5" fillId="0" borderId="0" xfId="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/>
    </xf>
    <xf numFmtId="0" fontId="8" fillId="0" borderId="0" xfId="4" applyFont="1" applyFill="1"/>
    <xf numFmtId="0" fontId="7" fillId="0" borderId="0" xfId="4" applyFont="1" applyFill="1" applyBorder="1"/>
    <xf numFmtId="0" fontId="7" fillId="0" borderId="0" xfId="4" applyFont="1" applyFill="1" applyAlignment="1">
      <alignment vertical="center"/>
    </xf>
    <xf numFmtId="0" fontId="7" fillId="0" borderId="0" xfId="4" applyFont="1" applyFill="1"/>
    <xf numFmtId="0" fontId="8" fillId="0" borderId="0" xfId="4" applyFont="1" applyFill="1" applyAlignment="1">
      <alignment horizontal="center"/>
    </xf>
    <xf numFmtId="0" fontId="7" fillId="0" borderId="0" xfId="0" applyFont="1" applyFill="1"/>
    <xf numFmtId="0" fontId="9" fillId="0" borderId="0" xfId="4" applyFont="1" applyFill="1"/>
    <xf numFmtId="0" fontId="10" fillId="0" borderId="0" xfId="4" applyFont="1" applyFill="1" applyAlignment="1"/>
    <xf numFmtId="0" fontId="9" fillId="0" borderId="0" xfId="4" applyFont="1" applyFill="1" applyAlignment="1"/>
    <xf numFmtId="0" fontId="10" fillId="0" borderId="1" xfId="4" applyFont="1" applyFill="1" applyBorder="1" applyAlignment="1">
      <alignment horizontal="left" vertical="center" wrapText="1" indent="2"/>
    </xf>
    <xf numFmtId="0" fontId="9" fillId="0" borderId="4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 indent="2"/>
    </xf>
    <xf numFmtId="0" fontId="9" fillId="0" borderId="4" xfId="4" applyFont="1" applyFill="1" applyBorder="1" applyAlignment="1">
      <alignment horizontal="center" vertical="top" wrapText="1"/>
    </xf>
    <xf numFmtId="0" fontId="9" fillId="0" borderId="10" xfId="4" applyFont="1" applyFill="1" applyBorder="1" applyAlignment="1">
      <alignment horizontal="center" vertical="top" wrapText="1"/>
    </xf>
    <xf numFmtId="0" fontId="10" fillId="0" borderId="10" xfId="4" applyFont="1" applyFill="1" applyBorder="1" applyAlignment="1">
      <alignment horizontal="center" vertical="top" wrapText="1"/>
    </xf>
    <xf numFmtId="0" fontId="9" fillId="0" borderId="3" xfId="4" applyFont="1" applyFill="1" applyBorder="1" applyAlignment="1">
      <alignment horizontal="center" vertical="top" wrapText="1"/>
    </xf>
    <xf numFmtId="0" fontId="9" fillId="0" borderId="5" xfId="4" applyFont="1" applyFill="1" applyBorder="1" applyAlignment="1">
      <alignment horizontal="left" indent="2"/>
    </xf>
    <xf numFmtId="3" fontId="7" fillId="0" borderId="6" xfId="4" applyNumberFormat="1" applyFont="1" applyFill="1" applyBorder="1" applyAlignment="1">
      <alignment horizontal="center" vertical="top" wrapText="1"/>
    </xf>
    <xf numFmtId="170" fontId="7" fillId="0" borderId="13" xfId="4" applyNumberFormat="1" applyFont="1" applyFill="1" applyBorder="1" applyAlignment="1">
      <alignment horizontal="center" vertical="top" wrapText="1"/>
    </xf>
    <xf numFmtId="170" fontId="8" fillId="0" borderId="13" xfId="4" applyNumberFormat="1" applyFont="1" applyFill="1" applyBorder="1" applyAlignment="1">
      <alignment horizontal="center" vertical="top" wrapText="1"/>
    </xf>
    <xf numFmtId="3" fontId="7" fillId="0" borderId="0" xfId="4" applyNumberFormat="1" applyFont="1" applyFill="1" applyBorder="1" applyAlignment="1">
      <alignment horizontal="center" vertical="top" wrapText="1"/>
    </xf>
    <xf numFmtId="0" fontId="10" fillId="0" borderId="5" xfId="4" applyFont="1" applyFill="1" applyBorder="1" applyAlignment="1">
      <alignment horizontal="left" vertical="top" wrapText="1" indent="2"/>
    </xf>
    <xf numFmtId="0" fontId="9" fillId="0" borderId="5" xfId="4" applyFont="1" applyFill="1" applyBorder="1" applyAlignment="1">
      <alignment horizontal="left" vertical="top" wrapText="1" indent="2"/>
    </xf>
    <xf numFmtId="0" fontId="10" fillId="0" borderId="5" xfId="4" applyFont="1" applyFill="1" applyBorder="1" applyAlignment="1">
      <alignment horizontal="left" vertical="top" wrapText="1" indent="4"/>
    </xf>
    <xf numFmtId="169" fontId="8" fillId="0" borderId="6" xfId="4" applyNumberFormat="1" applyFont="1" applyFill="1" applyBorder="1" applyAlignment="1">
      <alignment horizontal="center" vertical="top" wrapText="1"/>
    </xf>
    <xf numFmtId="169" fontId="8" fillId="0" borderId="13" xfId="4" applyNumberFormat="1" applyFont="1" applyFill="1" applyBorder="1" applyAlignment="1">
      <alignment horizontal="center" vertical="top" wrapText="1"/>
    </xf>
    <xf numFmtId="169" fontId="8" fillId="0" borderId="0" xfId="4" applyNumberFormat="1" applyFont="1" applyFill="1" applyBorder="1" applyAlignment="1">
      <alignment horizontal="center" vertical="top" wrapText="1"/>
    </xf>
    <xf numFmtId="169" fontId="7" fillId="0" borderId="6" xfId="4" applyNumberFormat="1" applyFont="1" applyFill="1" applyBorder="1" applyAlignment="1">
      <alignment horizontal="center" vertical="top" wrapText="1"/>
    </xf>
    <xf numFmtId="169" fontId="7" fillId="0" borderId="13" xfId="4" applyNumberFormat="1" applyFont="1" applyFill="1" applyBorder="1" applyAlignment="1">
      <alignment horizontal="center" vertical="top" wrapText="1"/>
    </xf>
    <xf numFmtId="169" fontId="7" fillId="0" borderId="0" xfId="4" applyNumberFormat="1" applyFont="1" applyFill="1" applyBorder="1" applyAlignment="1">
      <alignment horizontal="center" vertical="top" wrapText="1"/>
    </xf>
    <xf numFmtId="3" fontId="9" fillId="0" borderId="6" xfId="4" applyNumberFormat="1" applyFont="1" applyFill="1" applyBorder="1" applyAlignment="1">
      <alignment horizontal="center" vertical="top" wrapText="1"/>
    </xf>
    <xf numFmtId="3" fontId="9" fillId="0" borderId="0" xfId="4" applyNumberFormat="1" applyFont="1" applyFill="1" applyBorder="1" applyAlignment="1">
      <alignment horizontal="center" vertical="top" wrapText="1"/>
    </xf>
    <xf numFmtId="3" fontId="9" fillId="0" borderId="13" xfId="4" applyNumberFormat="1" applyFont="1" applyFill="1" applyBorder="1" applyAlignment="1">
      <alignment horizontal="center" vertical="top" wrapText="1"/>
    </xf>
    <xf numFmtId="0" fontId="7" fillId="0" borderId="5" xfId="4" applyFont="1" applyFill="1" applyBorder="1" applyAlignment="1">
      <alignment horizontal="left" indent="4"/>
    </xf>
    <xf numFmtId="0" fontId="8" fillId="0" borderId="5" xfId="4" applyFont="1" applyFill="1" applyBorder="1" applyAlignment="1">
      <alignment horizontal="left" vertical="top" wrapText="1" indent="4"/>
    </xf>
    <xf numFmtId="0" fontId="7" fillId="0" borderId="5" xfId="4" applyFont="1" applyFill="1" applyBorder="1" applyAlignment="1">
      <alignment horizontal="left" vertical="top" wrapText="1" indent="4"/>
    </xf>
    <xf numFmtId="3" fontId="10" fillId="0" borderId="6" xfId="4" applyNumberFormat="1" applyFont="1" applyFill="1" applyBorder="1" applyAlignment="1">
      <alignment horizontal="center" vertical="top" wrapText="1"/>
    </xf>
    <xf numFmtId="3" fontId="10" fillId="0" borderId="13" xfId="4" applyNumberFormat="1" applyFont="1" applyFill="1" applyBorder="1" applyAlignment="1">
      <alignment horizontal="center" vertical="top" wrapText="1"/>
    </xf>
    <xf numFmtId="3" fontId="10" fillId="0" borderId="0" xfId="4" applyNumberFormat="1" applyFont="1" applyFill="1" applyBorder="1" applyAlignment="1">
      <alignment horizontal="center" vertical="top" wrapText="1"/>
    </xf>
    <xf numFmtId="0" fontId="7" fillId="0" borderId="5" xfId="4" applyFont="1" applyFill="1" applyBorder="1" applyAlignment="1">
      <alignment horizontal="left" vertical="top" wrapText="1" indent="2"/>
    </xf>
    <xf numFmtId="170" fontId="7" fillId="0" borderId="0" xfId="4" applyNumberFormat="1" applyFont="1" applyFill="1" applyBorder="1" applyAlignment="1">
      <alignment horizontal="center" vertical="top" wrapText="1"/>
    </xf>
    <xf numFmtId="0" fontId="9" fillId="0" borderId="5" xfId="4" applyFont="1" applyFill="1" applyBorder="1" applyAlignment="1">
      <alignment horizontal="left" vertical="center" wrapText="1" indent="2"/>
    </xf>
    <xf numFmtId="3" fontId="9" fillId="0" borderId="6" xfId="4" applyNumberFormat="1" applyFont="1" applyFill="1" applyBorder="1" applyAlignment="1">
      <alignment horizontal="center" vertical="center" wrapText="1"/>
    </xf>
    <xf numFmtId="170" fontId="7" fillId="0" borderId="13" xfId="4" applyNumberFormat="1" applyFont="1" applyFill="1" applyBorder="1" applyAlignment="1">
      <alignment horizontal="center" vertical="center" wrapText="1"/>
    </xf>
    <xf numFmtId="3" fontId="9" fillId="0" borderId="13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vertical="top" wrapText="1"/>
    </xf>
    <xf numFmtId="3" fontId="9" fillId="0" borderId="8" xfId="4" applyNumberFormat="1" applyFont="1" applyFill="1" applyBorder="1" applyAlignment="1">
      <alignment horizontal="center" vertical="top" wrapText="1"/>
    </xf>
    <xf numFmtId="170" fontId="7" fillId="0" borderId="8" xfId="4" applyNumberFormat="1" applyFont="1" applyFill="1" applyBorder="1" applyAlignment="1">
      <alignment horizontal="center" vertical="top" wrapText="1"/>
    </xf>
    <xf numFmtId="3" fontId="9" fillId="0" borderId="9" xfId="4" applyNumberFormat="1" applyFont="1" applyFill="1" applyBorder="1" applyAlignment="1">
      <alignment horizontal="center" vertical="top" wrapText="1"/>
    </xf>
    <xf numFmtId="3" fontId="9" fillId="0" borderId="14" xfId="4" applyNumberFormat="1" applyFont="1" applyFill="1" applyBorder="1" applyAlignment="1">
      <alignment horizontal="center" vertical="top" wrapText="1"/>
    </xf>
    <xf numFmtId="0" fontId="9" fillId="0" borderId="0" xfId="4" applyFont="1" applyFill="1" applyBorder="1" applyAlignment="1">
      <alignment vertical="top" wrapText="1"/>
    </xf>
    <xf numFmtId="0" fontId="11" fillId="0" borderId="0" xfId="4" applyFont="1" applyFill="1" applyAlignment="1"/>
    <xf numFmtId="0" fontId="7" fillId="0" borderId="0" xfId="4" applyFont="1" applyFill="1" applyAlignment="1"/>
    <xf numFmtId="0" fontId="11" fillId="0" borderId="0" xfId="4" applyFont="1" applyFill="1" applyAlignment="1">
      <alignment wrapText="1"/>
    </xf>
    <xf numFmtId="0" fontId="7" fillId="0" borderId="0" xfId="4" applyFont="1" applyFill="1" applyBorder="1" applyAlignment="1">
      <alignment horizontal="center" vertical="top" wrapText="1"/>
    </xf>
    <xf numFmtId="0" fontId="7" fillId="0" borderId="6" xfId="4" applyFont="1" applyFill="1" applyBorder="1" applyAlignment="1">
      <alignment horizontal="center" vertical="top" wrapText="1"/>
    </xf>
    <xf numFmtId="170" fontId="8" fillId="0" borderId="13" xfId="4" applyNumberFormat="1" applyFont="1" applyFill="1" applyBorder="1" applyAlignment="1">
      <alignment horizontal="center" vertical="center" wrapText="1"/>
    </xf>
    <xf numFmtId="170" fontId="8" fillId="0" borderId="14" xfId="4" applyNumberFormat="1" applyFont="1" applyFill="1" applyBorder="1" applyAlignment="1">
      <alignment horizontal="center" vertical="top" wrapText="1"/>
    </xf>
    <xf numFmtId="170" fontId="8" fillId="0" borderId="0" xfId="4" applyNumberFormat="1" applyFont="1" applyFill="1" applyBorder="1" applyAlignment="1">
      <alignment horizontal="center" vertical="top" wrapText="1"/>
    </xf>
    <xf numFmtId="169" fontId="12" fillId="0" borderId="0" xfId="4" applyNumberFormat="1" applyFont="1" applyFill="1" applyBorder="1" applyAlignment="1">
      <alignment horizontal="center" vertical="top" wrapText="1"/>
    </xf>
    <xf numFmtId="170" fontId="8" fillId="0" borderId="8" xfId="4" applyNumberFormat="1" applyFont="1" applyFill="1" applyBorder="1" applyAlignment="1">
      <alignment horizontal="center" vertical="top" wrapText="1"/>
    </xf>
    <xf numFmtId="0" fontId="10" fillId="0" borderId="6" xfId="4" applyFont="1" applyFill="1" applyBorder="1" applyAlignment="1">
      <alignment horizontal="center" vertical="top" wrapText="1"/>
    </xf>
    <xf numFmtId="3" fontId="7" fillId="0" borderId="6" xfId="4" applyNumberFormat="1" applyFont="1" applyFill="1" applyBorder="1" applyAlignment="1">
      <alignment horizontal="center"/>
    </xf>
    <xf numFmtId="0" fontId="7" fillId="0" borderId="6" xfId="4" applyFont="1" applyFill="1" applyBorder="1" applyAlignment="1">
      <alignment horizontal="center"/>
    </xf>
    <xf numFmtId="0" fontId="8" fillId="0" borderId="13" xfId="4" applyFont="1" applyFill="1" applyBorder="1" applyAlignment="1">
      <alignment horizontal="center"/>
    </xf>
    <xf numFmtId="0" fontId="8" fillId="0" borderId="6" xfId="4" applyFont="1" applyFill="1" applyBorder="1" applyAlignment="1">
      <alignment horizontal="center"/>
    </xf>
    <xf numFmtId="168" fontId="7" fillId="0" borderId="6" xfId="1" applyNumberFormat="1" applyFont="1" applyFill="1" applyBorder="1" applyAlignment="1">
      <alignment horizontal="center"/>
    </xf>
    <xf numFmtId="169" fontId="8" fillId="0" borderId="13" xfId="4" applyNumberFormat="1" applyFont="1" applyFill="1" applyBorder="1" applyAlignment="1">
      <alignment horizontal="center"/>
    </xf>
    <xf numFmtId="169" fontId="8" fillId="0" borderId="6" xfId="4" applyNumberFormat="1" applyFont="1" applyFill="1" applyBorder="1" applyAlignment="1">
      <alignment horizontal="center"/>
    </xf>
    <xf numFmtId="0" fontId="7" fillId="0" borderId="6" xfId="4" applyFont="1" applyFill="1" applyBorder="1"/>
    <xf numFmtId="0" fontId="7" fillId="0" borderId="13" xfId="4" applyFont="1" applyFill="1" applyBorder="1"/>
    <xf numFmtId="169" fontId="12" fillId="0" borderId="13" xfId="4" applyNumberFormat="1" applyFont="1" applyFill="1" applyBorder="1" applyAlignment="1">
      <alignment horizontal="center" vertical="top" wrapText="1"/>
    </xf>
    <xf numFmtId="169" fontId="12" fillId="0" borderId="13" xfId="4" applyNumberFormat="1" applyFont="1" applyFill="1" applyBorder="1" applyAlignment="1"/>
    <xf numFmtId="169" fontId="12" fillId="0" borderId="6" xfId="4" applyNumberFormat="1" applyFont="1" applyFill="1" applyBorder="1" applyAlignment="1">
      <alignment horizontal="center" vertical="top" wrapText="1"/>
    </xf>
    <xf numFmtId="169" fontId="8" fillId="0" borderId="13" xfId="4" applyNumberFormat="1" applyFont="1" applyFill="1" applyBorder="1" applyAlignment="1"/>
    <xf numFmtId="170" fontId="8" fillId="0" borderId="6" xfId="4" applyNumberFormat="1" applyFont="1" applyFill="1" applyBorder="1" applyAlignment="1">
      <alignment horizontal="center" vertical="top" wrapText="1"/>
    </xf>
    <xf numFmtId="0" fontId="8" fillId="0" borderId="6" xfId="4" applyFont="1" applyFill="1" applyBorder="1"/>
    <xf numFmtId="170" fontId="8" fillId="0" borderId="9" xfId="4" applyNumberFormat="1" applyFont="1" applyFill="1" applyBorder="1" applyAlignment="1">
      <alignment horizontal="center" vertical="top" wrapText="1"/>
    </xf>
    <xf numFmtId="0" fontId="10" fillId="0" borderId="13" xfId="4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/>
    </xf>
    <xf numFmtId="170" fontId="8" fillId="0" borderId="13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/>
    </xf>
    <xf numFmtId="169" fontId="8" fillId="0" borderId="13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69" fontId="8" fillId="0" borderId="13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13" xfId="0" applyFont="1" applyFill="1" applyBorder="1"/>
    <xf numFmtId="0" fontId="7" fillId="0" borderId="6" xfId="0" applyFont="1" applyFill="1" applyBorder="1"/>
    <xf numFmtId="169" fontId="12" fillId="0" borderId="13" xfId="0" applyNumberFormat="1" applyFont="1" applyFill="1" applyBorder="1" applyAlignment="1"/>
    <xf numFmtId="169" fontId="8" fillId="0" borderId="13" xfId="0" applyNumberFormat="1" applyFont="1" applyFill="1" applyBorder="1" applyAlignment="1"/>
    <xf numFmtId="169" fontId="8" fillId="0" borderId="6" xfId="2" applyNumberFormat="1" applyFont="1" applyFill="1" applyBorder="1" applyAlignment="1">
      <alignment horizontal="center" vertical="top" wrapText="1"/>
    </xf>
    <xf numFmtId="3" fontId="9" fillId="0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vertical="center" wrapText="1"/>
    </xf>
    <xf numFmtId="170" fontId="8" fillId="0" borderId="13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9" xfId="4" applyNumberFormat="1" applyFont="1" applyFill="1" applyBorder="1" applyAlignment="1">
      <alignment horizontal="center" vertical="center" wrapText="1"/>
    </xf>
    <xf numFmtId="170" fontId="8" fillId="0" borderId="14" xfId="4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170" fontId="8" fillId="0" borderId="14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/>
    <xf numFmtId="0" fontId="7" fillId="0" borderId="13" xfId="4" applyFont="1" applyFill="1" applyBorder="1" applyAlignment="1">
      <alignment horizontal="center"/>
    </xf>
    <xf numFmtId="169" fontId="8" fillId="0" borderId="13" xfId="2" applyNumberFormat="1" applyFont="1" applyFill="1" applyBorder="1" applyAlignment="1">
      <alignment horizontal="center" vertical="top" wrapText="1"/>
    </xf>
    <xf numFmtId="3" fontId="7" fillId="2" borderId="0" xfId="0" applyNumberFormat="1" applyFont="1" applyFill="1" applyBorder="1" applyAlignment="1">
      <alignment horizontal="right" vertical="center"/>
    </xf>
    <xf numFmtId="0" fontId="8" fillId="0" borderId="13" xfId="4" applyFont="1" applyFill="1" applyBorder="1"/>
    <xf numFmtId="3" fontId="9" fillId="0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3" fontId="9" fillId="2" borderId="6" xfId="0" applyNumberFormat="1" applyFont="1" applyFill="1" applyBorder="1" applyAlignment="1">
      <alignment horizontal="right" vertical="center" wrapText="1"/>
    </xf>
    <xf numFmtId="0" fontId="7" fillId="0" borderId="13" xfId="4" applyFont="1" applyFill="1" applyBorder="1" applyAlignment="1">
      <alignment vertical="center"/>
    </xf>
    <xf numFmtId="0" fontId="7" fillId="0" borderId="9" xfId="4" applyFont="1" applyFill="1" applyBorder="1"/>
    <xf numFmtId="0" fontId="7" fillId="0" borderId="14" xfId="4" applyFont="1" applyFill="1" applyBorder="1"/>
    <xf numFmtId="0" fontId="11" fillId="0" borderId="0" xfId="0" applyFont="1" applyFill="1" applyAlignment="1"/>
    <xf numFmtId="0" fontId="8" fillId="0" borderId="0" xfId="0" applyFont="1" applyFill="1"/>
    <xf numFmtId="0" fontId="7" fillId="0" borderId="0" xfId="4" applyFont="1" applyFill="1" applyBorder="1" applyAlignment="1">
      <alignment horizontal="center"/>
    </xf>
    <xf numFmtId="3" fontId="9" fillId="0" borderId="6" xfId="4" quotePrefix="1" applyNumberFormat="1" applyFont="1" applyFill="1" applyBorder="1" applyAlignment="1">
      <alignment horizontal="center" vertical="top" wrapText="1"/>
    </xf>
    <xf numFmtId="170" fontId="8" fillId="0" borderId="13" xfId="4" quotePrefix="1" applyNumberFormat="1" applyFont="1" applyFill="1" applyBorder="1" applyAlignment="1">
      <alignment horizontal="center" vertical="top" wrapText="1"/>
    </xf>
    <xf numFmtId="3" fontId="2" fillId="2" borderId="0" xfId="0" quotePrefix="1" applyNumberFormat="1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3" fontId="9" fillId="0" borderId="6" xfId="4" applyNumberFormat="1" applyFont="1" applyFill="1" applyBorder="1" applyAlignment="1">
      <alignment horizontal="center" vertical="top" wrapText="1"/>
    </xf>
    <xf numFmtId="3" fontId="9" fillId="0" borderId="13" xfId="4" applyNumberFormat="1" applyFont="1" applyFill="1" applyBorder="1" applyAlignment="1">
      <alignment horizontal="center" vertical="top" wrapText="1"/>
    </xf>
    <xf numFmtId="3" fontId="9" fillId="0" borderId="6" xfId="0" applyNumberFormat="1" applyFont="1" applyFill="1" applyBorder="1" applyAlignment="1">
      <alignment horizontal="center" vertical="top" wrapText="1"/>
    </xf>
    <xf numFmtId="3" fontId="9" fillId="0" borderId="13" xfId="0" applyNumberFormat="1" applyFont="1" applyFill="1" applyBorder="1" applyAlignment="1">
      <alignment horizontal="center" vertical="top" wrapText="1"/>
    </xf>
    <xf numFmtId="3" fontId="9" fillId="0" borderId="6" xfId="4" quotePrefix="1" applyNumberFormat="1" applyFont="1" applyFill="1" applyBorder="1" applyAlignment="1">
      <alignment horizontal="center" vertical="top" wrapText="1"/>
    </xf>
    <xf numFmtId="3" fontId="9" fillId="0" borderId="6" xfId="0" quotePrefix="1" applyNumberFormat="1" applyFont="1" applyFill="1" applyBorder="1" applyAlignment="1">
      <alignment horizontal="center" vertical="top" wrapText="1"/>
    </xf>
    <xf numFmtId="0" fontId="5" fillId="0" borderId="0" xfId="4" applyFont="1" applyFill="1" applyAlignment="1">
      <alignment vertical="center" wrapText="1"/>
    </xf>
    <xf numFmtId="0" fontId="1" fillId="0" borderId="0" xfId="4" applyFont="1" applyFill="1" applyBorder="1" applyAlignment="1">
      <alignment vertical="center" wrapText="1"/>
    </xf>
  </cellXfs>
  <cellStyles count="6">
    <cellStyle name="Comma" xfId="1" builtinId="3"/>
    <cellStyle name="Comma 2" xfId="3" xr:uid="{00000000-0005-0000-0000-000031000000}"/>
    <cellStyle name="Normal" xfId="0" builtinId="0"/>
    <cellStyle name="Normal 2" xfId="4" xr:uid="{00000000-0005-0000-0000-000032000000}"/>
    <cellStyle name="Percent" xfId="2" builtinId="5"/>
    <cellStyle name="Percent 2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68"/>
  <sheetViews>
    <sheetView showGridLines="0" zoomScale="90" zoomScaleNormal="90" workbookViewId="0">
      <pane xSplit="1" ySplit="4" topLeftCell="B44" activePane="bottomRight" state="frozen"/>
      <selection pane="topRight"/>
      <selection pane="bottomLeft"/>
      <selection pane="bottomRight" activeCell="CL42" sqref="CL42"/>
    </sheetView>
  </sheetViews>
  <sheetFormatPr defaultColWidth="9.140625" defaultRowHeight="12.75"/>
  <cols>
    <col min="1" max="1" width="56" style="75" customWidth="1"/>
    <col min="2" max="2" width="12.140625" style="71" customWidth="1"/>
    <col min="3" max="3" width="1.140625" style="71" customWidth="1"/>
    <col min="4" max="4" width="9" style="71" customWidth="1"/>
    <col min="5" max="5" width="6.28515625" style="76" customWidth="1"/>
    <col min="6" max="6" width="9.28515625" style="71" customWidth="1"/>
    <col min="7" max="7" width="6.85546875" style="76" customWidth="1"/>
    <col min="8" max="8" width="9.42578125" style="71" customWidth="1"/>
    <col min="9" max="9" width="6.7109375" style="76" customWidth="1"/>
    <col min="10" max="10" width="9.140625" style="71" customWidth="1"/>
    <col min="11" max="11" width="7" style="76" customWidth="1"/>
    <col min="12" max="12" width="9.140625" style="71" customWidth="1"/>
    <col min="13" max="13" width="6.5703125" style="76" customWidth="1"/>
    <col min="14" max="14" width="9.7109375" style="71" customWidth="1"/>
    <col min="15" max="15" width="6.5703125" style="76" customWidth="1"/>
    <col min="16" max="16" width="8.28515625" style="71" customWidth="1"/>
    <col min="17" max="17" width="6.5703125" style="76" customWidth="1"/>
    <col min="18" max="18" width="9" style="71" customWidth="1"/>
    <col min="19" max="19" width="7" style="76" customWidth="1"/>
    <col min="20" max="20" width="8.42578125" style="71" customWidth="1"/>
    <col min="21" max="21" width="6.42578125" style="76" customWidth="1"/>
    <col min="22" max="22" width="8.5703125" style="71" customWidth="1"/>
    <col min="23" max="23" width="6.140625" style="76" customWidth="1"/>
    <col min="24" max="24" width="8.28515625" style="71" customWidth="1"/>
    <col min="25" max="25" width="5.85546875" style="76" customWidth="1"/>
    <col min="26" max="26" width="7.85546875" style="71" customWidth="1"/>
    <col min="27" max="27" width="6.140625" style="76" customWidth="1"/>
    <col min="28" max="28" width="9.5703125" style="71" customWidth="1"/>
    <col min="29" max="29" width="6.140625" style="76" customWidth="1"/>
    <col min="30" max="30" width="9.85546875" style="71" customWidth="1"/>
    <col min="31" max="31" width="6.28515625" style="76" customWidth="1"/>
    <col min="32" max="32" width="8.7109375" style="71" customWidth="1"/>
    <col min="33" max="33" width="6.42578125" style="76" customWidth="1"/>
    <col min="34" max="34" width="8.42578125" style="71" customWidth="1"/>
    <col min="35" max="35" width="6.5703125" style="76" customWidth="1"/>
    <col min="36" max="36" width="9.28515625" style="71" customWidth="1"/>
    <col min="37" max="37" width="8" style="76" customWidth="1"/>
    <col min="38" max="38" width="9" style="71" customWidth="1"/>
    <col min="39" max="39" width="6.7109375" style="76" customWidth="1"/>
    <col min="40" max="40" width="8.5703125" style="71" customWidth="1"/>
    <col min="41" max="41" width="6.42578125" style="76" customWidth="1"/>
    <col min="42" max="42" width="9" style="71" customWidth="1"/>
    <col min="43" max="43" width="6.28515625" style="76" customWidth="1"/>
    <col min="44" max="44" width="9.42578125" style="71" customWidth="1"/>
    <col min="45" max="45" width="6.140625" style="76" customWidth="1"/>
    <col min="46" max="46" width="9.140625" style="71" customWidth="1"/>
    <col min="47" max="47" width="6" style="76" customWidth="1"/>
    <col min="48" max="48" width="9.140625" style="71" customWidth="1"/>
    <col min="49" max="49" width="7" style="76" customWidth="1"/>
    <col min="50" max="50" width="9.140625" style="71" customWidth="1"/>
    <col min="51" max="51" width="7.42578125" style="76" customWidth="1"/>
    <col min="52" max="52" width="9.140625" style="71" customWidth="1"/>
    <col min="53" max="53" width="6.5703125" style="76" customWidth="1"/>
    <col min="54" max="54" width="9.140625" style="71" customWidth="1"/>
    <col min="55" max="55" width="6.140625" style="76" customWidth="1"/>
    <col min="56" max="56" width="10.28515625" style="71" customWidth="1"/>
    <col min="57" max="57" width="6" style="76" customWidth="1"/>
    <col min="58" max="58" width="9.140625" style="71" customWidth="1"/>
    <col min="59" max="59" width="6.85546875" style="76" customWidth="1"/>
    <col min="60" max="60" width="9.140625" style="71" customWidth="1"/>
    <col min="61" max="61" width="6.7109375" style="76" customWidth="1"/>
    <col min="62" max="62" width="9.140625" style="71" customWidth="1"/>
    <col min="63" max="63" width="6.140625" style="76" customWidth="1"/>
    <col min="64" max="64" width="9.140625" style="71" customWidth="1"/>
    <col min="65" max="65" width="6.140625" style="76" customWidth="1"/>
    <col min="66" max="66" width="9.140625" style="71" customWidth="1"/>
    <col min="67" max="67" width="6.42578125" style="76" customWidth="1"/>
    <col min="68" max="68" width="8.7109375" style="71" customWidth="1"/>
    <col min="69" max="69" width="6.28515625" style="76" customWidth="1"/>
    <col min="70" max="70" width="10.85546875" style="71" customWidth="1"/>
    <col min="71" max="71" width="6.140625" style="71" customWidth="1"/>
    <col min="72" max="72" width="10.7109375" style="71" customWidth="1"/>
    <col min="73" max="73" width="5.7109375" style="71" customWidth="1"/>
    <col min="74" max="74" width="10.42578125" style="71" customWidth="1"/>
    <col min="75" max="75" width="5.28515625" style="71" customWidth="1"/>
    <col min="76" max="76" width="8.28515625" style="71" customWidth="1"/>
    <col min="77" max="77" width="5.85546875" style="71" customWidth="1"/>
    <col min="78" max="78" width="8.42578125" style="71" customWidth="1"/>
    <col min="79" max="79" width="7.140625" style="76" customWidth="1"/>
    <col min="80" max="80" width="9.5703125" style="71" customWidth="1"/>
    <col min="81" max="81" width="6.7109375" style="75" customWidth="1"/>
    <col min="82" max="82" width="9.5703125" style="75" customWidth="1"/>
    <col min="83" max="83" width="6.42578125" style="75" customWidth="1"/>
    <col min="84" max="84" width="8.5703125" style="77" customWidth="1"/>
    <col min="85" max="85" width="6.7109375" style="77" customWidth="1"/>
    <col min="86" max="86" width="8.5703125" style="77" customWidth="1"/>
    <col min="87" max="87" width="6.7109375" style="77" customWidth="1"/>
    <col min="88" max="88" width="8.85546875" style="77" customWidth="1"/>
    <col min="89" max="89" width="7" style="77" customWidth="1"/>
    <col min="90" max="90" width="9.85546875" style="75" customWidth="1"/>
    <col min="91" max="91" width="4.7109375" style="75" customWidth="1"/>
    <col min="92" max="16384" width="9.140625" style="75"/>
  </cols>
  <sheetData>
    <row r="1" spans="1:91">
      <c r="A1" s="78" t="s">
        <v>0</v>
      </c>
    </row>
    <row r="2" spans="1:91">
      <c r="A2" s="79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F2" s="75"/>
      <c r="CG2" s="75"/>
      <c r="CH2" s="75"/>
      <c r="CI2" s="75"/>
      <c r="CJ2" s="75"/>
      <c r="CK2" s="75"/>
    </row>
    <row r="3" spans="1:91">
      <c r="A3" s="78"/>
    </row>
    <row r="4" spans="1:91" s="70" customFormat="1" ht="13.5" customHeight="1">
      <c r="A4" s="81" t="s">
        <v>2</v>
      </c>
      <c r="B4" s="82">
        <v>1970</v>
      </c>
      <c r="C4" s="83"/>
      <c r="D4" s="196">
        <v>1971</v>
      </c>
      <c r="E4" s="197"/>
      <c r="F4" s="196">
        <v>1972</v>
      </c>
      <c r="G4" s="197"/>
      <c r="H4" s="196">
        <v>1973</v>
      </c>
      <c r="I4" s="197"/>
      <c r="J4" s="196">
        <v>1974</v>
      </c>
      <c r="K4" s="197"/>
      <c r="L4" s="196">
        <v>1975</v>
      </c>
      <c r="M4" s="197"/>
      <c r="N4" s="196">
        <v>1976</v>
      </c>
      <c r="O4" s="197"/>
      <c r="P4" s="196">
        <v>1977</v>
      </c>
      <c r="Q4" s="197"/>
      <c r="R4" s="196">
        <v>1978</v>
      </c>
      <c r="S4" s="197"/>
      <c r="T4" s="196">
        <v>1979</v>
      </c>
      <c r="U4" s="197"/>
      <c r="V4" s="196">
        <v>1980</v>
      </c>
      <c r="W4" s="197"/>
      <c r="X4" s="196">
        <v>1981</v>
      </c>
      <c r="Y4" s="197"/>
      <c r="Z4" s="196">
        <v>1982</v>
      </c>
      <c r="AA4" s="197"/>
      <c r="AB4" s="196">
        <v>1983</v>
      </c>
      <c r="AC4" s="197"/>
      <c r="AD4" s="196">
        <v>1984</v>
      </c>
      <c r="AE4" s="197"/>
      <c r="AF4" s="196">
        <v>1985</v>
      </c>
      <c r="AG4" s="197"/>
      <c r="AH4" s="196">
        <v>1986</v>
      </c>
      <c r="AI4" s="197"/>
      <c r="AJ4" s="196">
        <v>1987</v>
      </c>
      <c r="AK4" s="197"/>
      <c r="AL4" s="196">
        <v>1988</v>
      </c>
      <c r="AM4" s="197"/>
      <c r="AN4" s="196">
        <v>1989</v>
      </c>
      <c r="AO4" s="197"/>
      <c r="AP4" s="196">
        <v>1990</v>
      </c>
      <c r="AQ4" s="197"/>
      <c r="AR4" s="196">
        <v>1991</v>
      </c>
      <c r="AS4" s="197"/>
      <c r="AT4" s="196">
        <v>1992</v>
      </c>
      <c r="AU4" s="197"/>
      <c r="AV4" s="196">
        <v>1993</v>
      </c>
      <c r="AW4" s="197"/>
      <c r="AX4" s="196">
        <v>1994</v>
      </c>
      <c r="AY4" s="197"/>
      <c r="AZ4" s="196">
        <v>1995</v>
      </c>
      <c r="BA4" s="197"/>
      <c r="BB4" s="196">
        <v>1996</v>
      </c>
      <c r="BC4" s="197"/>
      <c r="BD4" s="196">
        <v>1997</v>
      </c>
      <c r="BE4" s="197"/>
      <c r="BF4" s="196">
        <v>1998</v>
      </c>
      <c r="BG4" s="197"/>
      <c r="BH4" s="196">
        <v>1999</v>
      </c>
      <c r="BI4" s="197"/>
      <c r="BJ4" s="196">
        <v>2000</v>
      </c>
      <c r="BK4" s="197"/>
      <c r="BL4" s="196">
        <v>2001</v>
      </c>
      <c r="BM4" s="197"/>
      <c r="BN4" s="196">
        <v>2002</v>
      </c>
      <c r="BO4" s="197"/>
      <c r="BP4" s="196">
        <v>2003</v>
      </c>
      <c r="BQ4" s="197"/>
      <c r="BR4" s="196">
        <v>2004</v>
      </c>
      <c r="BS4" s="197"/>
      <c r="BT4" s="196">
        <v>2005</v>
      </c>
      <c r="BU4" s="197"/>
      <c r="BV4" s="196">
        <v>2006</v>
      </c>
      <c r="BW4" s="197"/>
      <c r="BX4" s="196">
        <v>2007</v>
      </c>
      <c r="BY4" s="197"/>
      <c r="BZ4" s="196">
        <v>2008</v>
      </c>
      <c r="CA4" s="197"/>
      <c r="CB4" s="196">
        <v>2009</v>
      </c>
      <c r="CC4" s="197"/>
      <c r="CD4" s="196">
        <v>2010</v>
      </c>
      <c r="CE4" s="197"/>
      <c r="CF4" s="198">
        <v>2011</v>
      </c>
      <c r="CG4" s="199"/>
      <c r="CH4" s="198">
        <v>2012</v>
      </c>
      <c r="CI4" s="199"/>
      <c r="CJ4" s="198">
        <v>2013</v>
      </c>
      <c r="CK4" s="199"/>
      <c r="CL4" s="198">
        <v>2014</v>
      </c>
      <c r="CM4" s="199"/>
    </row>
    <row r="5" spans="1:91" s="71" customFormat="1" ht="8.1" customHeight="1">
      <c r="A5" s="84"/>
      <c r="B5" s="85"/>
      <c r="C5" s="86"/>
      <c r="D5" s="85"/>
      <c r="E5" s="87"/>
      <c r="F5" s="85"/>
      <c r="G5" s="87"/>
      <c r="H5" s="88"/>
      <c r="I5" s="87"/>
      <c r="J5" s="88"/>
      <c r="K5" s="87"/>
      <c r="L5" s="88"/>
      <c r="M5" s="87"/>
      <c r="N5" s="88"/>
      <c r="O5" s="87"/>
      <c r="P5" s="85"/>
      <c r="Q5" s="87"/>
      <c r="R5" s="85"/>
      <c r="S5" s="87"/>
      <c r="T5" s="85"/>
      <c r="U5" s="87"/>
      <c r="V5" s="88"/>
      <c r="W5" s="87"/>
      <c r="X5" s="88"/>
      <c r="Y5" s="87"/>
      <c r="Z5" s="88"/>
      <c r="AA5" s="87"/>
      <c r="AB5" s="88"/>
      <c r="AC5" s="87"/>
      <c r="AD5" s="88"/>
      <c r="AE5" s="87"/>
      <c r="AF5" s="85"/>
      <c r="AG5" s="87"/>
      <c r="AH5" s="85"/>
      <c r="AI5" s="87"/>
      <c r="AJ5" s="88"/>
      <c r="AK5" s="87"/>
      <c r="AL5" s="88"/>
      <c r="AM5" s="87"/>
      <c r="AN5" s="88"/>
      <c r="AO5" s="87"/>
      <c r="AP5" s="85"/>
      <c r="AQ5" s="87"/>
      <c r="AR5" s="88"/>
      <c r="AS5" s="87"/>
      <c r="AT5" s="88"/>
      <c r="AU5" s="87"/>
      <c r="AV5" s="85"/>
      <c r="AW5" s="87"/>
      <c r="AX5" s="88"/>
      <c r="AY5" s="87"/>
      <c r="AZ5" s="88"/>
      <c r="BA5" s="87"/>
      <c r="BB5" s="88"/>
      <c r="BC5" s="87"/>
      <c r="BD5" s="88"/>
      <c r="BE5" s="87"/>
      <c r="BF5" s="88"/>
      <c r="BG5" s="87"/>
      <c r="BH5" s="88"/>
      <c r="BI5" s="87"/>
      <c r="BJ5" s="85"/>
      <c r="BK5" s="87"/>
      <c r="BL5" s="85"/>
      <c r="BM5" s="87"/>
      <c r="BN5" s="85"/>
      <c r="BO5" s="87"/>
      <c r="BP5" s="88"/>
      <c r="BQ5" s="87"/>
      <c r="BR5" s="88"/>
      <c r="BS5" s="86"/>
      <c r="BT5" s="85"/>
      <c r="BU5" s="86"/>
      <c r="BV5" s="85"/>
      <c r="BW5" s="86"/>
      <c r="BX5" s="85"/>
      <c r="BY5" s="86"/>
      <c r="BZ5" s="85"/>
      <c r="CA5" s="87"/>
      <c r="CB5" s="135"/>
      <c r="CC5" s="152"/>
      <c r="CD5" s="85"/>
      <c r="CE5" s="87"/>
      <c r="CF5" s="153"/>
      <c r="CG5" s="154"/>
      <c r="CH5" s="153"/>
      <c r="CI5" s="154"/>
      <c r="CJ5" s="153"/>
      <c r="CK5" s="154"/>
      <c r="CM5" s="180"/>
    </row>
    <row r="6" spans="1:91">
      <c r="A6" s="89" t="s">
        <v>3</v>
      </c>
      <c r="B6" s="90">
        <v>2400</v>
      </c>
      <c r="C6" s="91"/>
      <c r="D6" s="90">
        <v>2418</v>
      </c>
      <c r="E6" s="92">
        <f>SUM(D6-B6)/B6*100</f>
        <v>0.75</v>
      </c>
      <c r="F6" s="90">
        <v>2920</v>
      </c>
      <c r="G6" s="92">
        <f>SUM(F6-D6)/D6*100</f>
        <v>20.760959470636902</v>
      </c>
      <c r="H6" s="93">
        <v>3399</v>
      </c>
      <c r="I6" s="92">
        <f>SUM(H6-F6)/F6*100</f>
        <v>16.404109589041099</v>
      </c>
      <c r="J6" s="93">
        <v>4791</v>
      </c>
      <c r="K6" s="92">
        <f>SUM(J6-H6)/H6*100</f>
        <v>40.953221535745797</v>
      </c>
      <c r="L6" s="93">
        <v>5117</v>
      </c>
      <c r="M6" s="92">
        <f>SUM(L6-J6)/J6*100</f>
        <v>6.8044249634731804</v>
      </c>
      <c r="N6" s="93">
        <v>6157</v>
      </c>
      <c r="O6" s="92">
        <f>SUM(N6-L6)/L6*100</f>
        <v>20.324408833300801</v>
      </c>
      <c r="P6" s="90">
        <v>7760</v>
      </c>
      <c r="Q6" s="92">
        <f>SUM(P6-N6)/N6*100</f>
        <v>26.0354068539873</v>
      </c>
      <c r="R6" s="90">
        <v>8841</v>
      </c>
      <c r="S6" s="92">
        <f>SUM(R6-P6)/P6*100</f>
        <v>13.930412371134</v>
      </c>
      <c r="T6" s="90">
        <v>10505</v>
      </c>
      <c r="U6" s="92">
        <f>SUM(T6-R6)/R6*100</f>
        <v>18.821400294084398</v>
      </c>
      <c r="V6" s="93">
        <v>13926</v>
      </c>
      <c r="W6" s="92">
        <f>SUM(V6-T6)/T6*100</f>
        <v>32.565445026177997</v>
      </c>
      <c r="X6" s="93">
        <v>15806</v>
      </c>
      <c r="Y6" s="92">
        <f>SUM(X6-V6)/V6*100</f>
        <v>13.4999281918713</v>
      </c>
      <c r="Z6" s="93">
        <v>16690</v>
      </c>
      <c r="AA6" s="92">
        <f>SUM(Z6-X6)/X6*100</f>
        <v>5.5928128558775096</v>
      </c>
      <c r="AB6" s="93">
        <v>18608</v>
      </c>
      <c r="AC6" s="92">
        <f>SUM(AB6-Z6)/Z6*100</f>
        <v>11.4919113241462</v>
      </c>
      <c r="AD6" s="93">
        <v>20805</v>
      </c>
      <c r="AE6" s="92">
        <f>SUM(AD6-AB6)/AB6*100</f>
        <v>11.806749785038701</v>
      </c>
      <c r="AF6" s="90">
        <v>21115</v>
      </c>
      <c r="AG6" s="92">
        <f>SUM(AF6-AD6)/AD6*100</f>
        <v>1.4900264359529001</v>
      </c>
      <c r="AH6" s="90">
        <v>19518</v>
      </c>
      <c r="AI6" s="92">
        <f>SUM(AH6-AF6)/AF6*100</f>
        <v>-7.5633435946009904</v>
      </c>
      <c r="AJ6" s="93">
        <v>18143</v>
      </c>
      <c r="AK6" s="92">
        <f>SUM(AJ6-AH6)/AH6*100</f>
        <v>-7.0447791781944904</v>
      </c>
      <c r="AL6" s="93">
        <v>21967</v>
      </c>
      <c r="AM6" s="92">
        <f>SUM(AL6-AJ6)/AJ6*100</f>
        <v>21.076999393705599</v>
      </c>
      <c r="AN6" s="93">
        <v>25273</v>
      </c>
      <c r="AO6" s="92">
        <f>SUM(AN6-AL6)/AL6*100</f>
        <v>15.049847498520499</v>
      </c>
      <c r="AP6" s="90">
        <v>29521</v>
      </c>
      <c r="AQ6" s="92">
        <f>SUM(AP6-AN6)/AN6*100</f>
        <v>16.808451707355701</v>
      </c>
      <c r="AR6" s="93">
        <v>34053</v>
      </c>
      <c r="AS6" s="92">
        <f>SUM(AR6-AP6)/AP6*100</f>
        <v>15.3517834761695</v>
      </c>
      <c r="AT6" s="93">
        <v>39250</v>
      </c>
      <c r="AU6" s="92">
        <f>SUM(AT6-AR6)/AR6*100</f>
        <v>15.2615041259214</v>
      </c>
      <c r="AV6" s="90">
        <v>41691</v>
      </c>
      <c r="AW6" s="92">
        <f>SUM(AV6-AT6)/AT6*100</f>
        <v>6.2191082802547797</v>
      </c>
      <c r="AX6" s="93">
        <v>49446</v>
      </c>
      <c r="AY6" s="92">
        <f>SUM(AX6-AV6)/AV6*100</f>
        <v>18.601136936029398</v>
      </c>
      <c r="AZ6" s="93">
        <v>50954</v>
      </c>
      <c r="BA6" s="92">
        <f>SUM(AZ6-AX6)/AX6*100</f>
        <v>3.04979169194677</v>
      </c>
      <c r="BB6" s="93">
        <v>58280</v>
      </c>
      <c r="BC6" s="92">
        <f>SUM(BB6-AZ6)/AZ6*100</f>
        <v>14.377673980453</v>
      </c>
      <c r="BD6" s="93">
        <v>65736</v>
      </c>
      <c r="BE6" s="92">
        <f>SUM(BD6-BB6)/BB6*100</f>
        <v>12.793411118737099</v>
      </c>
      <c r="BF6" s="93">
        <v>56710</v>
      </c>
      <c r="BG6" s="92">
        <f>SUM(BF6-BD6)/BD6*100</f>
        <v>-13.730680296945399</v>
      </c>
      <c r="BH6" s="93">
        <v>58675</v>
      </c>
      <c r="BI6" s="92">
        <f>SUM(BH6-BF6)/BF6*100</f>
        <v>3.4649973549638502</v>
      </c>
      <c r="BJ6" s="90">
        <v>61864</v>
      </c>
      <c r="BK6" s="92">
        <f>SUM(BJ6-BH6)/BH6*100</f>
        <v>5.4350234341712804</v>
      </c>
      <c r="BL6" s="90">
        <v>79567</v>
      </c>
      <c r="BM6" s="92">
        <f>SUM(BL6-BJ6)/BJ6*100</f>
        <v>28.6159963791543</v>
      </c>
      <c r="BN6" s="90">
        <v>83515</v>
      </c>
      <c r="BO6" s="92">
        <f>SUM(BN6-BL6)/BL6*100</f>
        <v>4.9618560458481502</v>
      </c>
      <c r="BP6" s="93">
        <v>92608</v>
      </c>
      <c r="BQ6" s="92">
        <f>SUM(BP6-BN6)/BN6*100</f>
        <v>10.887864455487</v>
      </c>
      <c r="BR6" s="93">
        <v>99397</v>
      </c>
      <c r="BS6" s="92">
        <f>SUM(BR6-BP6)/BP6*100</f>
        <v>7.3309001382170003</v>
      </c>
      <c r="BT6" s="90">
        <v>106304</v>
      </c>
      <c r="BU6" s="92">
        <f>SUM(BT6-BR6)/BR6*100</f>
        <v>6.9489018783263097</v>
      </c>
      <c r="BV6" s="90">
        <v>123546</v>
      </c>
      <c r="BW6" s="92">
        <f>SUM(BV6-BT6)/BT6*100</f>
        <v>16.219521372667099</v>
      </c>
      <c r="BX6" s="90">
        <v>139885</v>
      </c>
      <c r="BY6" s="92">
        <f>SUM(BX6-BV6)/BV6*100</f>
        <v>13.2250335907273</v>
      </c>
      <c r="BZ6" s="136">
        <v>159793</v>
      </c>
      <c r="CA6" s="92">
        <f>SUM(BZ6-BX6)/BX6*100</f>
        <v>14.2316903170461</v>
      </c>
      <c r="CB6" s="136">
        <v>158639</v>
      </c>
      <c r="CC6" s="92">
        <f>SUM(CB6-BZ6)/BZ6*100</f>
        <v>-0.72218432597172599</v>
      </c>
      <c r="CD6" s="136">
        <v>159653</v>
      </c>
      <c r="CE6" s="92">
        <f>SUM(CD6-CB6)/CB6*100</f>
        <v>0.63918708514299805</v>
      </c>
      <c r="CF6" s="155">
        <v>185418.96</v>
      </c>
      <c r="CG6" s="156">
        <v>16.100000000000001</v>
      </c>
      <c r="CH6" s="155">
        <v>207912.75399999999</v>
      </c>
      <c r="CI6" s="156">
        <v>12.1</v>
      </c>
      <c r="CJ6" s="157">
        <v>213370</v>
      </c>
      <c r="CK6" s="181">
        <f>((+CJ6/CH6)-1)*100</f>
        <v>2.6247769292691001</v>
      </c>
      <c r="CL6" s="182">
        <v>220626.37898266999</v>
      </c>
      <c r="CM6" s="181">
        <f>((+CL6/CJ6)-1)*100</f>
        <v>3.4008431282138898</v>
      </c>
    </row>
    <row r="7" spans="1:91">
      <c r="A7" s="94" t="s">
        <v>4</v>
      </c>
      <c r="B7" s="90"/>
      <c r="C7" s="91"/>
      <c r="D7" s="90"/>
      <c r="E7" s="92"/>
      <c r="F7" s="90"/>
      <c r="G7" s="92"/>
      <c r="H7" s="93"/>
      <c r="I7" s="92"/>
      <c r="J7" s="93"/>
      <c r="K7" s="92"/>
      <c r="L7" s="93"/>
      <c r="M7" s="92"/>
      <c r="N7" s="93"/>
      <c r="O7" s="92"/>
      <c r="P7" s="90"/>
      <c r="Q7" s="92"/>
      <c r="R7" s="90"/>
      <c r="S7" s="92"/>
      <c r="T7" s="90"/>
      <c r="U7" s="92"/>
      <c r="V7" s="93"/>
      <c r="W7" s="92"/>
      <c r="X7" s="93"/>
      <c r="Y7" s="92"/>
      <c r="Z7" s="93"/>
      <c r="AA7" s="92"/>
      <c r="AB7" s="93"/>
      <c r="AC7" s="92"/>
      <c r="AD7" s="93"/>
      <c r="AE7" s="92"/>
      <c r="AF7" s="90"/>
      <c r="AG7" s="92"/>
      <c r="AH7" s="90"/>
      <c r="AI7" s="92"/>
      <c r="AJ7" s="93"/>
      <c r="AK7" s="92"/>
      <c r="AL7" s="93"/>
      <c r="AM7" s="92"/>
      <c r="AN7" s="93"/>
      <c r="AO7" s="92"/>
      <c r="AP7" s="90"/>
      <c r="AQ7" s="92"/>
      <c r="AR7" s="93"/>
      <c r="AS7" s="92"/>
      <c r="AT7" s="93"/>
      <c r="AU7" s="92"/>
      <c r="AV7" s="90"/>
      <c r="AW7" s="92"/>
      <c r="AX7" s="93"/>
      <c r="AY7" s="92"/>
      <c r="AZ7" s="93"/>
      <c r="BA7" s="92"/>
      <c r="BB7" s="93"/>
      <c r="BC7" s="92"/>
      <c r="BD7" s="93"/>
      <c r="BE7" s="92"/>
      <c r="BF7" s="93"/>
      <c r="BG7" s="92"/>
      <c r="BH7" s="93"/>
      <c r="BI7" s="92"/>
      <c r="BJ7" s="90"/>
      <c r="BK7" s="92"/>
      <c r="BL7" s="90"/>
      <c r="BM7" s="92"/>
      <c r="BN7" s="90"/>
      <c r="BO7" s="92"/>
      <c r="BP7" s="93"/>
      <c r="BQ7" s="92"/>
      <c r="BR7" s="93"/>
      <c r="BS7" s="92"/>
      <c r="BT7" s="90"/>
      <c r="BU7" s="92"/>
      <c r="BV7" s="90"/>
      <c r="BW7" s="92"/>
      <c r="BX7" s="90"/>
      <c r="BY7" s="92"/>
      <c r="BZ7" s="137"/>
      <c r="CA7" s="138"/>
      <c r="CB7" s="139"/>
      <c r="CC7" s="92"/>
      <c r="CD7" s="137"/>
      <c r="CE7" s="138"/>
      <c r="CF7" s="158"/>
      <c r="CG7" s="159"/>
      <c r="CH7" s="158"/>
      <c r="CI7" s="159"/>
      <c r="CJ7" s="153"/>
      <c r="CK7" s="159"/>
      <c r="CM7" s="144"/>
    </row>
    <row r="8" spans="1:91" ht="8.1" customHeight="1">
      <c r="A8" s="94"/>
      <c r="B8" s="90"/>
      <c r="C8" s="91"/>
      <c r="D8" s="90"/>
      <c r="E8" s="92"/>
      <c r="F8" s="90"/>
      <c r="G8" s="92"/>
      <c r="H8" s="93"/>
      <c r="I8" s="92"/>
      <c r="J8" s="93"/>
      <c r="K8" s="92"/>
      <c r="L8" s="93"/>
      <c r="M8" s="92"/>
      <c r="N8" s="93"/>
      <c r="O8" s="92"/>
      <c r="P8" s="90"/>
      <c r="Q8" s="92"/>
      <c r="R8" s="90"/>
      <c r="S8" s="92"/>
      <c r="T8" s="90"/>
      <c r="U8" s="92"/>
      <c r="V8" s="93"/>
      <c r="W8" s="92"/>
      <c r="X8" s="93"/>
      <c r="Y8" s="92"/>
      <c r="Z8" s="93"/>
      <c r="AA8" s="92"/>
      <c r="AB8" s="93"/>
      <c r="AC8" s="92"/>
      <c r="AD8" s="93"/>
      <c r="AE8" s="92"/>
      <c r="AF8" s="90"/>
      <c r="AG8" s="92"/>
      <c r="AH8" s="90"/>
      <c r="AI8" s="92"/>
      <c r="AJ8" s="93"/>
      <c r="AK8" s="92"/>
      <c r="AL8" s="93"/>
      <c r="AM8" s="92"/>
      <c r="AN8" s="93"/>
      <c r="AO8" s="92"/>
      <c r="AP8" s="90"/>
      <c r="AQ8" s="92"/>
      <c r="AR8" s="93"/>
      <c r="AS8" s="92"/>
      <c r="AT8" s="93"/>
      <c r="AU8" s="92"/>
      <c r="AV8" s="90"/>
      <c r="AW8" s="92"/>
      <c r="AX8" s="93"/>
      <c r="AY8" s="92"/>
      <c r="AZ8" s="93"/>
      <c r="BA8" s="92"/>
      <c r="BB8" s="93"/>
      <c r="BC8" s="92"/>
      <c r="BD8" s="93"/>
      <c r="BE8" s="92"/>
      <c r="BF8" s="93"/>
      <c r="BG8" s="92"/>
      <c r="BH8" s="93"/>
      <c r="BI8" s="92"/>
      <c r="BJ8" s="90"/>
      <c r="BK8" s="92"/>
      <c r="BL8" s="90"/>
      <c r="BM8" s="92"/>
      <c r="BN8" s="90"/>
      <c r="BO8" s="92"/>
      <c r="BP8" s="93"/>
      <c r="BQ8" s="92"/>
      <c r="BR8" s="93"/>
      <c r="BS8" s="92"/>
      <c r="BT8" s="90"/>
      <c r="BU8" s="92"/>
      <c r="BV8" s="90"/>
      <c r="BW8" s="92"/>
      <c r="BX8" s="90"/>
      <c r="BY8" s="92"/>
      <c r="BZ8" s="137"/>
      <c r="CA8" s="138"/>
      <c r="CB8" s="139"/>
      <c r="CC8" s="92"/>
      <c r="CD8" s="137"/>
      <c r="CE8" s="138"/>
      <c r="CF8" s="158"/>
      <c r="CG8" s="159"/>
      <c r="CH8" s="158"/>
      <c r="CI8" s="159"/>
      <c r="CJ8" s="153"/>
      <c r="CK8" s="159"/>
      <c r="CM8" s="144"/>
    </row>
    <row r="9" spans="1:91" ht="15">
      <c r="A9" s="89" t="s">
        <v>5</v>
      </c>
      <c r="B9" s="90">
        <v>2163</v>
      </c>
      <c r="C9" s="91"/>
      <c r="D9" s="90">
        <v>2398</v>
      </c>
      <c r="E9" s="92">
        <f>SUM(D9-B9)/B9*100</f>
        <v>10.864539990753601</v>
      </c>
      <c r="F9" s="90">
        <v>3068</v>
      </c>
      <c r="G9" s="92">
        <f>SUM(F9-D9)/D9*100</f>
        <v>27.939949958298602</v>
      </c>
      <c r="H9" s="93">
        <v>3342</v>
      </c>
      <c r="I9" s="92">
        <f>SUM(H9-F9)/F9*100</f>
        <v>8.93089960886571</v>
      </c>
      <c r="J9" s="93">
        <v>4318</v>
      </c>
      <c r="K9" s="92">
        <f>SUM(J9-H9)/H9*100</f>
        <v>29.204069419509299</v>
      </c>
      <c r="L9" s="93">
        <v>4900</v>
      </c>
      <c r="M9" s="92">
        <f>SUM(L9-J9)/J9*100</f>
        <v>13.478462251042201</v>
      </c>
      <c r="N9" s="93">
        <v>5528</v>
      </c>
      <c r="O9" s="92">
        <f>SUM(N9-L9)/L9*100</f>
        <v>12.8163265306122</v>
      </c>
      <c r="P9" s="90">
        <v>7098</v>
      </c>
      <c r="Q9" s="92">
        <f>SUM(P9-N9)/N9*100</f>
        <v>28.400868306801701</v>
      </c>
      <c r="R9" s="90">
        <v>7391</v>
      </c>
      <c r="S9" s="92">
        <f>SUM(R9-P9)/P9*100</f>
        <v>4.1279233586925903</v>
      </c>
      <c r="T9" s="90">
        <v>7890</v>
      </c>
      <c r="U9" s="92">
        <f>SUM(T9-R9)/R9*100</f>
        <v>6.7514544716547196</v>
      </c>
      <c r="V9" s="93">
        <v>10292</v>
      </c>
      <c r="W9" s="92">
        <f>SUM(V9-T9)/T9*100</f>
        <v>30.4435994930292</v>
      </c>
      <c r="X9" s="93">
        <v>13686</v>
      </c>
      <c r="Y9" s="92">
        <f>SUM(X9-V9)/V9*100</f>
        <v>32.977069568597003</v>
      </c>
      <c r="Z9" s="93">
        <v>15922</v>
      </c>
      <c r="AA9" s="92">
        <f>SUM(Z9-X9)/X9*100</f>
        <v>16.337863510156399</v>
      </c>
      <c r="AB9" s="93">
        <v>16124</v>
      </c>
      <c r="AC9" s="92">
        <f>SUM(AB9-Z9)/Z9*100</f>
        <v>1.26868483858812</v>
      </c>
      <c r="AD9" s="93">
        <v>17506</v>
      </c>
      <c r="AE9" s="92">
        <f>SUM(AD9-AB9)/AB9*100</f>
        <v>8.5710741751426394</v>
      </c>
      <c r="AF9" s="90">
        <v>18766</v>
      </c>
      <c r="AG9" s="92">
        <f>SUM(AF9-AD9)/AD9*100</f>
        <v>7.1975322746486903</v>
      </c>
      <c r="AH9" s="90">
        <v>20075</v>
      </c>
      <c r="AI9" s="92">
        <f>SUM(AH9-AF9)/AF9*100</f>
        <v>6.9753810082063303</v>
      </c>
      <c r="AJ9" s="93">
        <v>20185</v>
      </c>
      <c r="AK9" s="92">
        <f>SUM(AJ9-AH9)/AH9*100</f>
        <v>0.54794520547945202</v>
      </c>
      <c r="AL9" s="93">
        <v>21212</v>
      </c>
      <c r="AM9" s="92">
        <f>SUM(AL9-AJ9)/AJ9*100</f>
        <v>5.0879365865741901</v>
      </c>
      <c r="AN9" s="93">
        <v>22982</v>
      </c>
      <c r="AO9" s="92">
        <f>SUM(AN9-AL9)/AL9*100</f>
        <v>8.3443333961908408</v>
      </c>
      <c r="AP9" s="90">
        <v>25026</v>
      </c>
      <c r="AQ9" s="92">
        <f>SUM(AP9-AN9)/AN9*100</f>
        <v>8.8939169785049206</v>
      </c>
      <c r="AR9" s="93">
        <v>28296</v>
      </c>
      <c r="AS9" s="92">
        <f>SUM(AR9-AP9)/AP9*100</f>
        <v>13.066410932630101</v>
      </c>
      <c r="AT9" s="93">
        <v>32075</v>
      </c>
      <c r="AU9" s="92">
        <f>SUM(AT9-AR9)/AR9*100</f>
        <v>13.355244557534601</v>
      </c>
      <c r="AV9" s="90">
        <v>32217</v>
      </c>
      <c r="AW9" s="92">
        <f>SUM(AV9-AT9)/AT9*100</f>
        <v>0.44271239282930602</v>
      </c>
      <c r="AX9" s="93">
        <v>35064</v>
      </c>
      <c r="AY9" s="92">
        <f>SUM(AX9-AV9)/AV9*100</f>
        <v>8.8369494366328301</v>
      </c>
      <c r="AZ9" s="93">
        <v>36573</v>
      </c>
      <c r="BA9" s="92">
        <f>SUM(AZ9-AX9)/AX9*100</f>
        <v>4.3035592060232704</v>
      </c>
      <c r="BB9" s="93">
        <v>43865</v>
      </c>
      <c r="BC9" s="92">
        <f>SUM(BB9-AZ9)/AZ9*100</f>
        <v>19.9382057802204</v>
      </c>
      <c r="BD9" s="93">
        <v>44665</v>
      </c>
      <c r="BE9" s="92">
        <f>SUM(BD9-BB9)/BB9*100</f>
        <v>1.8237774991450999</v>
      </c>
      <c r="BF9" s="93">
        <v>44585</v>
      </c>
      <c r="BG9" s="92">
        <f>SUM(BF9-BD9)/BD9*100</f>
        <v>-0.179111160864211</v>
      </c>
      <c r="BH9" s="93">
        <v>46699</v>
      </c>
      <c r="BI9" s="92">
        <f>SUM(BH9-BF9)/BF9*100</f>
        <v>4.7415049904676501</v>
      </c>
      <c r="BJ9" s="90">
        <v>56547</v>
      </c>
      <c r="BK9" s="92">
        <f>SUM(BJ9-BH9)/BH9*100</f>
        <v>21.088246000984999</v>
      </c>
      <c r="BL9" s="90">
        <v>63757</v>
      </c>
      <c r="BM9" s="92">
        <f>SUM(BL9-BJ9)/BJ9*100</f>
        <v>12.750455373406201</v>
      </c>
      <c r="BN9" s="90">
        <v>68699</v>
      </c>
      <c r="BO9" s="92">
        <f>SUM(BN9-BL9)/BL9*100</f>
        <v>7.7513057389776803</v>
      </c>
      <c r="BP9" s="93">
        <v>75224</v>
      </c>
      <c r="BQ9" s="92">
        <f>SUM(BP9-BN9)/BN9*100</f>
        <v>9.4979548465043209</v>
      </c>
      <c r="BR9" s="93">
        <v>91298</v>
      </c>
      <c r="BS9" s="92">
        <f>SUM(BR9-BP9)/BP9*100</f>
        <v>21.3681803679677</v>
      </c>
      <c r="BT9" s="90">
        <v>97744</v>
      </c>
      <c r="BU9" s="92">
        <f>SUM(BT9-BR9)/BR9*100</f>
        <v>7.06039562750553</v>
      </c>
      <c r="BV9" s="90">
        <v>107694</v>
      </c>
      <c r="BW9" s="92">
        <f>SUM(BV9-BT9)/BT9*100</f>
        <v>10.1796529710264</v>
      </c>
      <c r="BX9" s="90">
        <v>123084</v>
      </c>
      <c r="BY9" s="92">
        <f>SUM(BX9-BV9)/BV9*100</f>
        <v>14.290489720875801</v>
      </c>
      <c r="BZ9" s="136">
        <v>153499</v>
      </c>
      <c r="CA9" s="92">
        <f>SUM(BZ9-BX9)/BX9*100</f>
        <v>24.710766630918702</v>
      </c>
      <c r="CB9" s="140">
        <v>157067</v>
      </c>
      <c r="CC9" s="92">
        <f>SUM(CB9-BZ9)/BZ9*100</f>
        <v>2.3244451103916002</v>
      </c>
      <c r="CD9" s="136">
        <v>151633</v>
      </c>
      <c r="CE9" s="92">
        <f>SUM(CD9-CB9)/CB9*100</f>
        <v>-3.4596700771008502</v>
      </c>
      <c r="CF9" s="155">
        <v>182594</v>
      </c>
      <c r="CG9" s="154">
        <v>20.399999999999999</v>
      </c>
      <c r="CH9" s="155">
        <v>205537.08100000001</v>
      </c>
      <c r="CI9" s="154">
        <v>12.6</v>
      </c>
      <c r="CJ9" s="157">
        <v>211270</v>
      </c>
      <c r="CK9" s="154">
        <f>((+CJ9/CH9)-1)*100</f>
        <v>2.7892383078068401</v>
      </c>
      <c r="CL9" s="182">
        <v>219589.027</v>
      </c>
      <c r="CM9" s="154">
        <f>((+CL9/CJ9)-1)*100</f>
        <v>3.9376281535475899</v>
      </c>
    </row>
    <row r="10" spans="1:91" ht="15">
      <c r="A10" s="94" t="s">
        <v>6</v>
      </c>
      <c r="B10" s="90"/>
      <c r="C10" s="91"/>
      <c r="D10" s="90"/>
      <c r="E10" s="92"/>
      <c r="F10" s="90"/>
      <c r="G10" s="92"/>
      <c r="H10" s="93"/>
      <c r="I10" s="92"/>
      <c r="J10" s="93"/>
      <c r="K10" s="92"/>
      <c r="L10" s="93"/>
      <c r="M10" s="92"/>
      <c r="N10" s="93"/>
      <c r="O10" s="92"/>
      <c r="P10" s="90"/>
      <c r="Q10" s="92"/>
      <c r="R10" s="90"/>
      <c r="S10" s="92"/>
      <c r="T10" s="90"/>
      <c r="U10" s="92"/>
      <c r="V10" s="93"/>
      <c r="W10" s="92"/>
      <c r="X10" s="93"/>
      <c r="Y10" s="92"/>
      <c r="Z10" s="93"/>
      <c r="AA10" s="92"/>
      <c r="AB10" s="93"/>
      <c r="AC10" s="92"/>
      <c r="AD10" s="93"/>
      <c r="AE10" s="92"/>
      <c r="AF10" s="90"/>
      <c r="AG10" s="92"/>
      <c r="AH10" s="90"/>
      <c r="AI10" s="92"/>
      <c r="AJ10" s="93"/>
      <c r="AK10" s="92"/>
      <c r="AL10" s="93"/>
      <c r="AM10" s="92"/>
      <c r="AN10" s="93"/>
      <c r="AO10" s="92"/>
      <c r="AP10" s="90"/>
      <c r="AQ10" s="92"/>
      <c r="AR10" s="93"/>
      <c r="AS10" s="92"/>
      <c r="AT10" s="93"/>
      <c r="AU10" s="92"/>
      <c r="AV10" s="90"/>
      <c r="AW10" s="92"/>
      <c r="AX10" s="93"/>
      <c r="AY10" s="92"/>
      <c r="AZ10" s="93"/>
      <c r="BA10" s="92"/>
      <c r="BB10" s="93"/>
      <c r="BC10" s="92"/>
      <c r="BD10" s="93"/>
      <c r="BE10" s="92"/>
      <c r="BF10" s="93"/>
      <c r="BG10" s="92"/>
      <c r="BH10" s="93"/>
      <c r="BI10" s="92"/>
      <c r="BJ10" s="90"/>
      <c r="BK10" s="92"/>
      <c r="BL10" s="90"/>
      <c r="BM10" s="92"/>
      <c r="BN10" s="90"/>
      <c r="BO10" s="92"/>
      <c r="BP10" s="93"/>
      <c r="BQ10" s="92"/>
      <c r="BR10" s="93"/>
      <c r="BS10" s="92"/>
      <c r="BT10" s="90"/>
      <c r="BU10" s="92"/>
      <c r="BV10" s="90"/>
      <c r="BW10" s="92"/>
      <c r="BX10" s="90"/>
      <c r="BY10" s="92"/>
      <c r="BZ10" s="137"/>
      <c r="CA10" s="138"/>
      <c r="CB10" s="139"/>
      <c r="CC10" s="92"/>
      <c r="CD10" s="137"/>
      <c r="CE10" s="138"/>
      <c r="CF10" s="158"/>
      <c r="CG10" s="159"/>
      <c r="CH10" s="158"/>
      <c r="CI10" s="159"/>
      <c r="CJ10" s="153"/>
      <c r="CK10" s="159"/>
      <c r="CL10" s="157"/>
      <c r="CM10" s="144"/>
    </row>
    <row r="11" spans="1:91" ht="8.1" customHeight="1">
      <c r="A11" s="94"/>
      <c r="B11" s="90"/>
      <c r="C11" s="91"/>
      <c r="D11" s="90"/>
      <c r="E11" s="92"/>
      <c r="F11" s="90"/>
      <c r="G11" s="92"/>
      <c r="H11" s="93"/>
      <c r="I11" s="92"/>
      <c r="J11" s="93"/>
      <c r="K11" s="92"/>
      <c r="L11" s="93"/>
      <c r="M11" s="92"/>
      <c r="N11" s="93"/>
      <c r="O11" s="92"/>
      <c r="P11" s="90"/>
      <c r="Q11" s="92"/>
      <c r="R11" s="90"/>
      <c r="S11" s="92"/>
      <c r="T11" s="90"/>
      <c r="U11" s="92"/>
      <c r="V11" s="93"/>
      <c r="W11" s="92"/>
      <c r="X11" s="93"/>
      <c r="Y11" s="92"/>
      <c r="Z11" s="93"/>
      <c r="AA11" s="92"/>
      <c r="AB11" s="93"/>
      <c r="AC11" s="92"/>
      <c r="AD11" s="93"/>
      <c r="AE11" s="92"/>
      <c r="AF11" s="90"/>
      <c r="AG11" s="92"/>
      <c r="AH11" s="90"/>
      <c r="AI11" s="92"/>
      <c r="AJ11" s="93"/>
      <c r="AK11" s="92"/>
      <c r="AL11" s="93"/>
      <c r="AM11" s="92"/>
      <c r="AN11" s="93"/>
      <c r="AO11" s="92"/>
      <c r="AP11" s="90"/>
      <c r="AQ11" s="92"/>
      <c r="AR11" s="93"/>
      <c r="AS11" s="92"/>
      <c r="AT11" s="93"/>
      <c r="AU11" s="92"/>
      <c r="AV11" s="90"/>
      <c r="AW11" s="92"/>
      <c r="AX11" s="93"/>
      <c r="AY11" s="92"/>
      <c r="AZ11" s="93"/>
      <c r="BA11" s="92"/>
      <c r="BB11" s="93"/>
      <c r="BC11" s="92"/>
      <c r="BD11" s="93"/>
      <c r="BE11" s="92"/>
      <c r="BF11" s="93"/>
      <c r="BG11" s="92"/>
      <c r="BH11" s="93"/>
      <c r="BI11" s="92"/>
      <c r="BJ11" s="90"/>
      <c r="BK11" s="92"/>
      <c r="BL11" s="90"/>
      <c r="BM11" s="92"/>
      <c r="BN11" s="90"/>
      <c r="BO11" s="92"/>
      <c r="BP11" s="93"/>
      <c r="BQ11" s="92"/>
      <c r="BR11" s="93"/>
      <c r="BS11" s="92"/>
      <c r="BT11" s="90"/>
      <c r="BU11" s="92"/>
      <c r="BV11" s="90"/>
      <c r="BW11" s="92"/>
      <c r="BX11" s="90"/>
      <c r="BY11" s="92"/>
      <c r="BZ11" s="137"/>
      <c r="CA11" s="138"/>
      <c r="CB11" s="139"/>
      <c r="CC11" s="92"/>
      <c r="CD11" s="137"/>
      <c r="CE11" s="138"/>
      <c r="CF11" s="158"/>
      <c r="CG11" s="159"/>
      <c r="CH11" s="158"/>
      <c r="CI11" s="159"/>
      <c r="CJ11" s="153"/>
      <c r="CK11" s="159"/>
      <c r="CL11" s="157"/>
      <c r="CM11" s="144"/>
    </row>
    <row r="12" spans="1:91">
      <c r="A12" s="89" t="s">
        <v>7</v>
      </c>
      <c r="B12" s="90">
        <f>SUM(B6-B9)</f>
        <v>237</v>
      </c>
      <c r="C12" s="91"/>
      <c r="D12" s="90">
        <f>SUM(D6-D9)</f>
        <v>20</v>
      </c>
      <c r="E12" s="92"/>
      <c r="F12" s="90">
        <f>SUM(F6-F9)</f>
        <v>-148</v>
      </c>
      <c r="G12" s="92"/>
      <c r="H12" s="93">
        <f>SUM(H6-H9)</f>
        <v>57</v>
      </c>
      <c r="I12" s="92"/>
      <c r="J12" s="93">
        <f>SUM(J6-J9)</f>
        <v>473</v>
      </c>
      <c r="K12" s="92"/>
      <c r="L12" s="93">
        <f>SUM(L6-L9)</f>
        <v>217</v>
      </c>
      <c r="M12" s="92"/>
      <c r="N12" s="93">
        <f>SUM(N6-N9)</f>
        <v>629</v>
      </c>
      <c r="O12" s="92"/>
      <c r="P12" s="90">
        <f>SUM(P6-P9)</f>
        <v>662</v>
      </c>
      <c r="Q12" s="92"/>
      <c r="R12" s="90">
        <f>SUM(R6-R9)</f>
        <v>1450</v>
      </c>
      <c r="S12" s="92"/>
      <c r="T12" s="90">
        <f>SUM(T6-T9)</f>
        <v>2615</v>
      </c>
      <c r="U12" s="92"/>
      <c r="V12" s="93">
        <f>SUM(V6-V9)</f>
        <v>3634</v>
      </c>
      <c r="W12" s="92"/>
      <c r="X12" s="93">
        <f>SUM(X6-X9)</f>
        <v>2120</v>
      </c>
      <c r="Y12" s="92"/>
      <c r="Z12" s="93">
        <f>SUM(Z6-Z9)</f>
        <v>768</v>
      </c>
      <c r="AA12" s="92"/>
      <c r="AB12" s="93">
        <f>SUM(AB6-AB9)</f>
        <v>2484</v>
      </c>
      <c r="AC12" s="92"/>
      <c r="AD12" s="93">
        <f>SUM(AD6-AD9)</f>
        <v>3299</v>
      </c>
      <c r="AE12" s="92"/>
      <c r="AF12" s="90">
        <f>SUM(AF6-AF9)</f>
        <v>2349</v>
      </c>
      <c r="AG12" s="92"/>
      <c r="AH12" s="90">
        <f>SUM(AH6-AH9)</f>
        <v>-557</v>
      </c>
      <c r="AI12" s="92"/>
      <c r="AJ12" s="93">
        <f>SUM(AJ6-AJ9)</f>
        <v>-2042</v>
      </c>
      <c r="AK12" s="92"/>
      <c r="AL12" s="93">
        <f>SUM(AL6-AL9)</f>
        <v>755</v>
      </c>
      <c r="AM12" s="92"/>
      <c r="AN12" s="93">
        <f>SUM(AN6-AN9)</f>
        <v>2291</v>
      </c>
      <c r="AO12" s="92"/>
      <c r="AP12" s="90">
        <f>SUM(AP6-AP9)</f>
        <v>4495</v>
      </c>
      <c r="AQ12" s="92"/>
      <c r="AR12" s="93">
        <f>SUM(AR6-AR9)</f>
        <v>5757</v>
      </c>
      <c r="AS12" s="92"/>
      <c r="AT12" s="93">
        <f>SUM(AT6-AT9)</f>
        <v>7175</v>
      </c>
      <c r="AU12" s="92"/>
      <c r="AV12" s="90">
        <f>SUM(AV6-AV9)</f>
        <v>9474</v>
      </c>
      <c r="AW12" s="92"/>
      <c r="AX12" s="93">
        <f>SUM(AX6-AX9)</f>
        <v>14382</v>
      </c>
      <c r="AY12" s="92"/>
      <c r="AZ12" s="93">
        <f>SUM(AZ6-AZ9)</f>
        <v>14381</v>
      </c>
      <c r="BA12" s="92"/>
      <c r="BB12" s="93">
        <f>SUM(BB6-BB9)</f>
        <v>14415</v>
      </c>
      <c r="BC12" s="92"/>
      <c r="BD12" s="93">
        <f>SUM(BD6-BD9)</f>
        <v>21071</v>
      </c>
      <c r="BE12" s="92"/>
      <c r="BF12" s="93">
        <f>SUM(BF6-BF9)</f>
        <v>12125</v>
      </c>
      <c r="BG12" s="92"/>
      <c r="BH12" s="93">
        <f>SUM(BH6-BH9)</f>
        <v>11976</v>
      </c>
      <c r="BI12" s="92"/>
      <c r="BJ12" s="90">
        <f>SUM(BJ6-BJ9)</f>
        <v>5317</v>
      </c>
      <c r="BK12" s="92"/>
      <c r="BL12" s="90">
        <f>SUM(BL6-BL9)</f>
        <v>15810</v>
      </c>
      <c r="BM12" s="92"/>
      <c r="BN12" s="90">
        <f>SUM(BN6-BN9)</f>
        <v>14816</v>
      </c>
      <c r="BO12" s="92"/>
      <c r="BP12" s="93">
        <f>SUM(BP6-BP9)</f>
        <v>17384</v>
      </c>
      <c r="BQ12" s="92"/>
      <c r="BR12" s="93">
        <f>SUM(BR6-BR9)</f>
        <v>8099</v>
      </c>
      <c r="BS12" s="92"/>
      <c r="BT12" s="90">
        <v>8561</v>
      </c>
      <c r="BU12" s="92"/>
      <c r="BV12" s="90">
        <v>15852</v>
      </c>
      <c r="BW12" s="92"/>
      <c r="BX12" s="90">
        <v>16801</v>
      </c>
      <c r="BY12" s="92"/>
      <c r="BZ12" s="136">
        <v>6294</v>
      </c>
      <c r="CA12" s="92"/>
      <c r="CB12" s="140">
        <v>1573</v>
      </c>
      <c r="CC12" s="92"/>
      <c r="CD12" s="136">
        <v>8020</v>
      </c>
      <c r="CE12" s="92"/>
      <c r="CF12" s="155">
        <v>2825</v>
      </c>
      <c r="CG12" s="154"/>
      <c r="CH12" s="155">
        <v>2375.6729999999802</v>
      </c>
      <c r="CI12" s="154"/>
      <c r="CJ12" s="157">
        <f>+CJ6-CJ9</f>
        <v>2100</v>
      </c>
      <c r="CK12" s="154"/>
      <c r="CL12" s="157">
        <f>+CL6-CL9</f>
        <v>1037.3519826699901</v>
      </c>
      <c r="CM12" s="144"/>
    </row>
    <row r="13" spans="1:91">
      <c r="A13" s="94" t="s">
        <v>8</v>
      </c>
      <c r="B13" s="90"/>
      <c r="C13" s="91"/>
      <c r="D13" s="90"/>
      <c r="E13" s="92"/>
      <c r="F13" s="90"/>
      <c r="G13" s="92"/>
      <c r="H13" s="93"/>
      <c r="I13" s="92"/>
      <c r="J13" s="93"/>
      <c r="K13" s="92"/>
      <c r="L13" s="93"/>
      <c r="M13" s="92"/>
      <c r="N13" s="93"/>
      <c r="O13" s="92"/>
      <c r="P13" s="90"/>
      <c r="Q13" s="92"/>
      <c r="R13" s="90"/>
      <c r="S13" s="92"/>
      <c r="T13" s="90"/>
      <c r="U13" s="92"/>
      <c r="V13" s="93"/>
      <c r="W13" s="92"/>
      <c r="X13" s="93"/>
      <c r="Y13" s="92"/>
      <c r="Z13" s="93"/>
      <c r="AA13" s="92"/>
      <c r="AB13" s="93"/>
      <c r="AC13" s="92"/>
      <c r="AD13" s="93"/>
      <c r="AE13" s="92"/>
      <c r="AF13" s="90"/>
      <c r="AG13" s="92"/>
      <c r="AH13" s="90"/>
      <c r="AI13" s="92"/>
      <c r="AJ13" s="93"/>
      <c r="AK13" s="92"/>
      <c r="AL13" s="93"/>
      <c r="AM13" s="92"/>
      <c r="AN13" s="93"/>
      <c r="AO13" s="92"/>
      <c r="AP13" s="90"/>
      <c r="AQ13" s="92"/>
      <c r="AR13" s="93"/>
      <c r="AS13" s="92"/>
      <c r="AT13" s="93"/>
      <c r="AU13" s="92"/>
      <c r="AV13" s="90"/>
      <c r="AW13" s="92"/>
      <c r="AX13" s="93"/>
      <c r="AY13" s="92"/>
      <c r="AZ13" s="93"/>
      <c r="BA13" s="92"/>
      <c r="BB13" s="93"/>
      <c r="BC13" s="92"/>
      <c r="BD13" s="93"/>
      <c r="BE13" s="92"/>
      <c r="BF13" s="93"/>
      <c r="BG13" s="92"/>
      <c r="BH13" s="93"/>
      <c r="BI13" s="92"/>
      <c r="BJ13" s="90"/>
      <c r="BK13" s="92"/>
      <c r="BL13" s="90"/>
      <c r="BM13" s="92"/>
      <c r="BN13" s="90"/>
      <c r="BO13" s="92"/>
      <c r="BP13" s="93"/>
      <c r="BQ13" s="92"/>
      <c r="BR13" s="93"/>
      <c r="BS13" s="92"/>
      <c r="BT13" s="90"/>
      <c r="BU13" s="92"/>
      <c r="BV13" s="90"/>
      <c r="BW13" s="92"/>
      <c r="BX13" s="90"/>
      <c r="BY13" s="92"/>
      <c r="BZ13" s="137"/>
      <c r="CA13" s="138"/>
      <c r="CB13" s="139"/>
      <c r="CC13" s="138"/>
      <c r="CD13" s="137"/>
      <c r="CE13" s="138"/>
      <c r="CF13" s="158"/>
      <c r="CG13" s="159"/>
      <c r="CH13" s="158"/>
      <c r="CI13" s="159"/>
      <c r="CJ13" s="153"/>
      <c r="CK13" s="159"/>
      <c r="CL13" s="157"/>
      <c r="CM13" s="144"/>
    </row>
    <row r="14" spans="1:91">
      <c r="A14" s="94"/>
      <c r="B14" s="90"/>
      <c r="C14" s="91"/>
      <c r="D14" s="90"/>
      <c r="E14" s="92"/>
      <c r="F14" s="90"/>
      <c r="G14" s="92"/>
      <c r="H14" s="93"/>
      <c r="I14" s="92"/>
      <c r="J14" s="93"/>
      <c r="K14" s="92"/>
      <c r="L14" s="93"/>
      <c r="M14" s="92"/>
      <c r="N14" s="93"/>
      <c r="O14" s="92"/>
      <c r="P14" s="90"/>
      <c r="Q14" s="92"/>
      <c r="R14" s="90"/>
      <c r="S14" s="92"/>
      <c r="T14" s="90"/>
      <c r="U14" s="92"/>
      <c r="V14" s="93"/>
      <c r="W14" s="92"/>
      <c r="X14" s="93"/>
      <c r="Y14" s="92"/>
      <c r="Z14" s="93"/>
      <c r="AA14" s="92"/>
      <c r="AB14" s="93"/>
      <c r="AC14" s="92"/>
      <c r="AD14" s="93"/>
      <c r="AE14" s="92"/>
      <c r="AF14" s="90"/>
      <c r="AG14" s="92"/>
      <c r="AH14" s="90"/>
      <c r="AI14" s="92"/>
      <c r="AJ14" s="93"/>
      <c r="AK14" s="92"/>
      <c r="AL14" s="93"/>
      <c r="AM14" s="92"/>
      <c r="AN14" s="93"/>
      <c r="AO14" s="92"/>
      <c r="AP14" s="90"/>
      <c r="AQ14" s="92"/>
      <c r="AR14" s="93"/>
      <c r="AS14" s="92"/>
      <c r="AT14" s="93"/>
      <c r="AU14" s="92"/>
      <c r="AV14" s="90"/>
      <c r="AW14" s="92"/>
      <c r="AX14" s="93"/>
      <c r="AY14" s="92"/>
      <c r="AZ14" s="93"/>
      <c r="BA14" s="92"/>
      <c r="BB14" s="93"/>
      <c r="BC14" s="92"/>
      <c r="BD14" s="93"/>
      <c r="BE14" s="92"/>
      <c r="BF14" s="93"/>
      <c r="BG14" s="92"/>
      <c r="BH14" s="93"/>
      <c r="BI14" s="92"/>
      <c r="BJ14" s="90"/>
      <c r="BK14" s="92"/>
      <c r="BL14" s="90"/>
      <c r="BM14" s="92"/>
      <c r="BN14" s="90"/>
      <c r="BO14" s="92"/>
      <c r="BP14" s="93"/>
      <c r="BQ14" s="92"/>
      <c r="BR14" s="93"/>
      <c r="BS14" s="92"/>
      <c r="BT14" s="90"/>
      <c r="BU14" s="92"/>
      <c r="BV14" s="90"/>
      <c r="BW14" s="92"/>
      <c r="BX14" s="90"/>
      <c r="BY14" s="92"/>
      <c r="BZ14" s="137"/>
      <c r="CA14" s="138"/>
      <c r="CB14" s="139"/>
      <c r="CC14" s="138"/>
      <c r="CD14" s="137"/>
      <c r="CE14" s="138"/>
      <c r="CF14" s="158"/>
      <c r="CG14" s="159"/>
      <c r="CH14" s="158"/>
      <c r="CI14" s="159"/>
      <c r="CJ14" s="153"/>
      <c r="CK14" s="159"/>
      <c r="CL14" s="157"/>
      <c r="CM14" s="144"/>
    </row>
    <row r="15" spans="1:91">
      <c r="A15" s="95" t="s">
        <v>9</v>
      </c>
      <c r="B15" s="90"/>
      <c r="C15" s="91"/>
      <c r="D15" s="90"/>
      <c r="E15" s="92"/>
      <c r="F15" s="90"/>
      <c r="G15" s="92"/>
      <c r="H15" s="93"/>
      <c r="I15" s="92"/>
      <c r="J15" s="93"/>
      <c r="K15" s="92"/>
      <c r="L15" s="93"/>
      <c r="M15" s="92"/>
      <c r="N15" s="93"/>
      <c r="O15" s="92"/>
      <c r="P15" s="90"/>
      <c r="Q15" s="92"/>
      <c r="R15" s="90"/>
      <c r="S15" s="92"/>
      <c r="T15" s="90"/>
      <c r="U15" s="92"/>
      <c r="V15" s="93"/>
      <c r="W15" s="92"/>
      <c r="X15" s="93"/>
      <c r="Y15" s="92"/>
      <c r="Z15" s="93"/>
      <c r="AA15" s="92"/>
      <c r="AB15" s="93"/>
      <c r="AC15" s="92"/>
      <c r="AD15" s="93"/>
      <c r="AE15" s="92"/>
      <c r="AF15" s="90"/>
      <c r="AG15" s="92"/>
      <c r="AH15" s="90"/>
      <c r="AI15" s="92"/>
      <c r="AJ15" s="93"/>
      <c r="AK15" s="92"/>
      <c r="AL15" s="93"/>
      <c r="AM15" s="92"/>
      <c r="AN15" s="93"/>
      <c r="AO15" s="92"/>
      <c r="AP15" s="90"/>
      <c r="AQ15" s="92"/>
      <c r="AR15" s="93"/>
      <c r="AS15" s="92"/>
      <c r="AT15" s="93"/>
      <c r="AU15" s="92"/>
      <c r="AV15" s="90"/>
      <c r="AW15" s="92"/>
      <c r="AX15" s="93"/>
      <c r="AY15" s="92"/>
      <c r="AZ15" s="93"/>
      <c r="BA15" s="92"/>
      <c r="BB15" s="93"/>
      <c r="BC15" s="92"/>
      <c r="BD15" s="93"/>
      <c r="BE15" s="92"/>
      <c r="BF15" s="93"/>
      <c r="BG15" s="92"/>
      <c r="BH15" s="93"/>
      <c r="BI15" s="92"/>
      <c r="BJ15" s="90"/>
      <c r="BK15" s="92"/>
      <c r="BL15" s="90"/>
      <c r="BM15" s="92"/>
      <c r="BN15" s="90"/>
      <c r="BO15" s="92"/>
      <c r="BP15" s="93"/>
      <c r="BQ15" s="92"/>
      <c r="BR15" s="93"/>
      <c r="BS15" s="92"/>
      <c r="BT15" s="90"/>
      <c r="BU15" s="92"/>
      <c r="BV15" s="90"/>
      <c r="BW15" s="92"/>
      <c r="BX15" s="90"/>
      <c r="BY15" s="92"/>
      <c r="BZ15" s="136"/>
      <c r="CA15" s="141"/>
      <c r="CB15" s="142"/>
      <c r="CC15" s="141"/>
      <c r="CD15" s="136"/>
      <c r="CE15" s="141"/>
      <c r="CF15" s="155"/>
      <c r="CG15" s="160"/>
      <c r="CH15" s="155"/>
      <c r="CI15" s="160"/>
      <c r="CJ15" s="157"/>
      <c r="CK15" s="160"/>
      <c r="CL15" s="157"/>
      <c r="CM15" s="144"/>
    </row>
    <row r="16" spans="1:91" ht="8.1" customHeight="1">
      <c r="A16" s="95"/>
      <c r="B16" s="90"/>
      <c r="C16" s="91"/>
      <c r="D16" s="90"/>
      <c r="E16" s="92"/>
      <c r="F16" s="90"/>
      <c r="G16" s="92"/>
      <c r="H16" s="93"/>
      <c r="I16" s="92"/>
      <c r="J16" s="93"/>
      <c r="K16" s="92"/>
      <c r="L16" s="93"/>
      <c r="M16" s="92"/>
      <c r="N16" s="93"/>
      <c r="O16" s="92"/>
      <c r="P16" s="90"/>
      <c r="Q16" s="92"/>
      <c r="R16" s="90"/>
      <c r="S16" s="92"/>
      <c r="T16" s="90"/>
      <c r="U16" s="92"/>
      <c r="V16" s="93"/>
      <c r="W16" s="92"/>
      <c r="X16" s="93"/>
      <c r="Y16" s="92"/>
      <c r="Z16" s="93"/>
      <c r="AA16" s="92"/>
      <c r="AB16" s="93"/>
      <c r="AC16" s="92"/>
      <c r="AD16" s="93"/>
      <c r="AE16" s="92"/>
      <c r="AF16" s="90"/>
      <c r="AG16" s="92"/>
      <c r="AH16" s="90"/>
      <c r="AI16" s="92"/>
      <c r="AJ16" s="93"/>
      <c r="AK16" s="92"/>
      <c r="AL16" s="93"/>
      <c r="AM16" s="92"/>
      <c r="AN16" s="93"/>
      <c r="AO16" s="92"/>
      <c r="AP16" s="90"/>
      <c r="AQ16" s="92"/>
      <c r="AR16" s="93"/>
      <c r="AS16" s="92"/>
      <c r="AT16" s="93"/>
      <c r="AU16" s="92"/>
      <c r="AV16" s="90"/>
      <c r="AW16" s="92"/>
      <c r="AX16" s="93"/>
      <c r="AY16" s="92"/>
      <c r="AZ16" s="93"/>
      <c r="BA16" s="92"/>
      <c r="BB16" s="93"/>
      <c r="BC16" s="92"/>
      <c r="BD16" s="93"/>
      <c r="BE16" s="92"/>
      <c r="BF16" s="93"/>
      <c r="BG16" s="92"/>
      <c r="BH16" s="93"/>
      <c r="BI16" s="92"/>
      <c r="BJ16" s="90"/>
      <c r="BK16" s="92"/>
      <c r="BL16" s="90"/>
      <c r="BM16" s="92"/>
      <c r="BN16" s="90"/>
      <c r="BO16" s="92"/>
      <c r="BP16" s="93"/>
      <c r="BQ16" s="92"/>
      <c r="BR16" s="93"/>
      <c r="BS16" s="92"/>
      <c r="BT16" s="90"/>
      <c r="BU16" s="92"/>
      <c r="BV16" s="90"/>
      <c r="BW16" s="92"/>
      <c r="BX16" s="90"/>
      <c r="BY16" s="92"/>
      <c r="BZ16" s="136"/>
      <c r="CA16" s="141"/>
      <c r="CB16" s="142"/>
      <c r="CC16" s="141"/>
      <c r="CD16" s="136"/>
      <c r="CE16" s="141"/>
      <c r="CF16" s="155"/>
      <c r="CG16" s="160"/>
      <c r="CH16" s="155"/>
      <c r="CI16" s="160"/>
      <c r="CJ16" s="157"/>
      <c r="CK16" s="160"/>
      <c r="CL16" s="157"/>
      <c r="CM16" s="144"/>
    </row>
    <row r="17" spans="1:91">
      <c r="A17" s="89" t="s">
        <v>10</v>
      </c>
      <c r="B17" s="90">
        <v>725</v>
      </c>
      <c r="C17" s="91"/>
      <c r="D17" s="90">
        <v>1085</v>
      </c>
      <c r="E17" s="92">
        <f>SUM(D17-B17)/B17*100</f>
        <v>49.655172413793103</v>
      </c>
      <c r="F17" s="90">
        <v>1242</v>
      </c>
      <c r="G17" s="92">
        <f>SUM(F17-D17)/D17*100</f>
        <v>14.470046082949301</v>
      </c>
      <c r="H17" s="93">
        <v>1128</v>
      </c>
      <c r="I17" s="92">
        <f>SUM(H17-F17)/F17*100</f>
        <v>-9.1787439613526605</v>
      </c>
      <c r="J17" s="93">
        <v>1878</v>
      </c>
      <c r="K17" s="92">
        <f>SUM(J17-H17)/H17*100</f>
        <v>66.489361702127695</v>
      </c>
      <c r="L17" s="93">
        <v>2151</v>
      </c>
      <c r="M17" s="92">
        <f>SUM(L17-J17)/J17*100</f>
        <v>14.5367412140575</v>
      </c>
      <c r="N17" s="93">
        <v>2378</v>
      </c>
      <c r="O17" s="92">
        <f>SUM(N17-L17)/L17*100</f>
        <v>10.553231055323099</v>
      </c>
      <c r="P17" s="90">
        <v>3217</v>
      </c>
      <c r="Q17" s="92">
        <f>SUM(P17-N17)/N17*100</f>
        <v>35.281749369217799</v>
      </c>
      <c r="R17" s="90">
        <v>3782</v>
      </c>
      <c r="S17" s="92">
        <f>SUM(R17-P17)/P17*100</f>
        <v>17.5629468448865</v>
      </c>
      <c r="T17" s="90">
        <v>4281</v>
      </c>
      <c r="U17" s="92">
        <f>SUM(T17-R17)/R17*100</f>
        <v>13.194077207826499</v>
      </c>
      <c r="V17" s="93">
        <v>7470</v>
      </c>
      <c r="W17" s="92">
        <f>SUM(V17-T17)/T17*100</f>
        <v>74.491941135248794</v>
      </c>
      <c r="X17" s="93">
        <v>11358</v>
      </c>
      <c r="Y17" s="92">
        <f>SUM(X17-V17)/V17*100</f>
        <v>52.048192771084302</v>
      </c>
      <c r="Z17" s="93">
        <v>11485</v>
      </c>
      <c r="AA17" s="92">
        <f>SUM(Z17-X17)/X17*100</f>
        <v>1.1181546046839199</v>
      </c>
      <c r="AB17" s="93">
        <v>9670</v>
      </c>
      <c r="AC17" s="92">
        <f>SUM(AB17-Z17)/Z17*100</f>
        <v>-15.8032215933827</v>
      </c>
      <c r="AD17" s="93">
        <v>8407</v>
      </c>
      <c r="AE17" s="92">
        <f>SUM(AD17-AB17)/AB17*100</f>
        <v>-13.0610134436401</v>
      </c>
      <c r="AF17" s="90">
        <v>7142</v>
      </c>
      <c r="AG17" s="92">
        <f>SUM(AF17-AD17)/AD17*100</f>
        <v>-15.046984655644099</v>
      </c>
      <c r="AH17" s="90">
        <v>7559</v>
      </c>
      <c r="AI17" s="92">
        <f>SUM(AH17-AF17)/AF17*100</f>
        <v>5.8387006440772904</v>
      </c>
      <c r="AJ17" s="93">
        <v>4741</v>
      </c>
      <c r="AK17" s="92">
        <f>SUM(AJ17-AH17)/AH17*100</f>
        <v>-37.280063500463001</v>
      </c>
      <c r="AL17" s="93">
        <v>5231</v>
      </c>
      <c r="AM17" s="92">
        <f>SUM(AL17-AJ17)/AJ17*100</f>
        <v>10.3353722843282</v>
      </c>
      <c r="AN17" s="93">
        <v>7696</v>
      </c>
      <c r="AO17" s="92">
        <f>SUM(AN17-AL17)/AL17*100</f>
        <v>47.122921047600798</v>
      </c>
      <c r="AP17" s="90">
        <v>10689</v>
      </c>
      <c r="AQ17" s="92">
        <f>SUM(AP17-AN17)/AN17*100</f>
        <v>38.890332640332602</v>
      </c>
      <c r="AR17" s="93">
        <v>9565</v>
      </c>
      <c r="AS17" s="92">
        <f>SUM(AR17-AP17)/AP17*100</f>
        <v>-10.515483207035301</v>
      </c>
      <c r="AT17" s="93">
        <v>9688</v>
      </c>
      <c r="AU17" s="92">
        <f>SUM(AT17-AR17)/AR17*100</f>
        <v>1.2859383167799301</v>
      </c>
      <c r="AV17" s="90">
        <v>10124</v>
      </c>
      <c r="AW17" s="92">
        <f>SUM(AV17-AT17)/AT17*100</f>
        <v>4.5004128819157696</v>
      </c>
      <c r="AX17" s="93">
        <v>11277</v>
      </c>
      <c r="AY17" s="92">
        <f>SUM(AX17-AV17)/AV17*100</f>
        <v>11.3887791386804</v>
      </c>
      <c r="AZ17" s="93">
        <v>14051</v>
      </c>
      <c r="BA17" s="92">
        <f>SUM(AZ17-AX17)/AX17*100</f>
        <v>24.598740799858099</v>
      </c>
      <c r="BB17" s="93">
        <v>14628</v>
      </c>
      <c r="BC17" s="92">
        <f>SUM(BB17-AZ17)/AZ17*100</f>
        <v>4.10646929044196</v>
      </c>
      <c r="BD17" s="93">
        <v>15750</v>
      </c>
      <c r="BE17" s="92">
        <f>SUM(BD17-BB17)/BB17*100</f>
        <v>7.6702214930270696</v>
      </c>
      <c r="BF17" s="93">
        <v>18103</v>
      </c>
      <c r="BG17" s="92">
        <f>SUM(BF17-BD17)/BD17*100</f>
        <v>14.939682539682501</v>
      </c>
      <c r="BH17" s="93">
        <v>22615</v>
      </c>
      <c r="BI17" s="92">
        <f>SUM(BH17-BF17)/BF17*100</f>
        <v>24.924045738275399</v>
      </c>
      <c r="BJ17" s="90">
        <v>27941</v>
      </c>
      <c r="BK17" s="92">
        <f>SUM(BJ17-BH17)/BH17*100</f>
        <v>23.5507406588547</v>
      </c>
      <c r="BL17" s="90">
        <v>35235</v>
      </c>
      <c r="BM17" s="92">
        <f>SUM(BL17-BJ17)/BJ17*100</f>
        <v>26.105006978991401</v>
      </c>
      <c r="BN17" s="90">
        <v>35977</v>
      </c>
      <c r="BO17" s="92">
        <f>SUM(BN17-BL17)/BL17*100</f>
        <v>2.1058606499219499</v>
      </c>
      <c r="BP17" s="93">
        <v>39353</v>
      </c>
      <c r="BQ17" s="92">
        <f>SUM(BP17-BN17)/BN17*100</f>
        <v>9.3837729660616507</v>
      </c>
      <c r="BR17" s="93">
        <v>28864</v>
      </c>
      <c r="BS17" s="92">
        <f>SUM(BR17-BP17)/BP17*100</f>
        <v>-26.653622341371701</v>
      </c>
      <c r="BT17" s="90">
        <v>30534</v>
      </c>
      <c r="BU17" s="92">
        <f>SUM(BT17-BR17)/BR17*100</f>
        <v>5.7857538802660802</v>
      </c>
      <c r="BV17" s="90">
        <v>35807</v>
      </c>
      <c r="BW17" s="92">
        <f>SUM(BV17-BT17)/BT17*100</f>
        <v>17.2692735966464</v>
      </c>
      <c r="BX17" s="90">
        <v>40564</v>
      </c>
      <c r="BY17" s="92">
        <f>SUM(BX17-BV17)/BV17*100</f>
        <v>13.2851118496383</v>
      </c>
      <c r="BZ17" s="136">
        <v>42847</v>
      </c>
      <c r="CA17" s="92">
        <f>SUM(BZ17-BX17)/BX17*100</f>
        <v>5.6281431811458402</v>
      </c>
      <c r="CB17" s="140">
        <v>49515</v>
      </c>
      <c r="CC17" s="92">
        <f>SUM(CB17-BZ17)/BZ17*100</f>
        <v>15.562349756108899</v>
      </c>
      <c r="CD17" s="136">
        <v>52792</v>
      </c>
      <c r="CE17" s="92">
        <f>SUM(CD17-CB17)/CB17*100</f>
        <v>6.6181965061092596</v>
      </c>
      <c r="CF17" s="155">
        <v>46416.321000000004</v>
      </c>
      <c r="CG17" s="154">
        <v>-12.0763635964211</v>
      </c>
      <c r="CH17" s="155">
        <v>46932.453000000001</v>
      </c>
      <c r="CI17" s="154">
        <v>1.1000000000000001</v>
      </c>
      <c r="CJ17" s="157">
        <v>42210</v>
      </c>
      <c r="CK17" s="154">
        <f>((+CJ17/CH17)-1)*100</f>
        <v>-10.0622334826607</v>
      </c>
      <c r="CL17" s="157">
        <v>39502.886482859998</v>
      </c>
      <c r="CM17" s="154">
        <f>((+CL17/CJ17)-1)*100</f>
        <v>-6.4134411683013397</v>
      </c>
    </row>
    <row r="18" spans="1:91">
      <c r="A18" s="94" t="s">
        <v>11</v>
      </c>
      <c r="B18" s="90"/>
      <c r="C18" s="91"/>
      <c r="D18" s="90"/>
      <c r="E18" s="92"/>
      <c r="F18" s="90"/>
      <c r="G18" s="92"/>
      <c r="H18" s="93"/>
      <c r="I18" s="92"/>
      <c r="J18" s="93"/>
      <c r="K18" s="92"/>
      <c r="L18" s="93"/>
      <c r="M18" s="92"/>
      <c r="N18" s="93"/>
      <c r="O18" s="92"/>
      <c r="P18" s="90"/>
      <c r="Q18" s="92"/>
      <c r="R18" s="90"/>
      <c r="S18" s="92"/>
      <c r="T18" s="90"/>
      <c r="U18" s="92"/>
      <c r="V18" s="93"/>
      <c r="W18" s="92"/>
      <c r="X18" s="93"/>
      <c r="Y18" s="92"/>
      <c r="Z18" s="93"/>
      <c r="AA18" s="92"/>
      <c r="AB18" s="93"/>
      <c r="AC18" s="92"/>
      <c r="AD18" s="93"/>
      <c r="AE18" s="92"/>
      <c r="AF18" s="90"/>
      <c r="AG18" s="92"/>
      <c r="AH18" s="90"/>
      <c r="AI18" s="92"/>
      <c r="AJ18" s="93"/>
      <c r="AK18" s="92"/>
      <c r="AL18" s="93"/>
      <c r="AM18" s="92"/>
      <c r="AN18" s="93"/>
      <c r="AO18" s="92"/>
      <c r="AP18" s="90"/>
      <c r="AQ18" s="92"/>
      <c r="AR18" s="93"/>
      <c r="AS18" s="92"/>
      <c r="AT18" s="93"/>
      <c r="AU18" s="92"/>
      <c r="AV18" s="90"/>
      <c r="AW18" s="92"/>
      <c r="AX18" s="93"/>
      <c r="AY18" s="92"/>
      <c r="AZ18" s="93"/>
      <c r="BA18" s="92"/>
      <c r="BB18" s="93"/>
      <c r="BC18" s="92"/>
      <c r="BD18" s="93"/>
      <c r="BE18" s="92"/>
      <c r="BF18" s="93"/>
      <c r="BG18" s="92"/>
      <c r="BH18" s="93"/>
      <c r="BI18" s="92"/>
      <c r="BJ18" s="90"/>
      <c r="BK18" s="92"/>
      <c r="BL18" s="90"/>
      <c r="BM18" s="92"/>
      <c r="BN18" s="90"/>
      <c r="BO18" s="92"/>
      <c r="BP18" s="93"/>
      <c r="BQ18" s="92"/>
      <c r="BR18" s="93"/>
      <c r="BS18" s="92"/>
      <c r="BT18" s="90"/>
      <c r="BU18" s="92"/>
      <c r="BV18" s="90"/>
      <c r="BW18" s="92"/>
      <c r="BX18" s="90"/>
      <c r="BY18" s="92"/>
      <c r="BZ18" s="137"/>
      <c r="CA18" s="138"/>
      <c r="CB18" s="139"/>
      <c r="CC18" s="92"/>
      <c r="CD18" s="137"/>
      <c r="CE18" s="138"/>
      <c r="CF18" s="158"/>
      <c r="CG18" s="159"/>
      <c r="CH18" s="158"/>
      <c r="CI18" s="159"/>
      <c r="CJ18" s="153"/>
      <c r="CK18" s="159"/>
      <c r="CL18" s="157"/>
      <c r="CM18" s="144"/>
    </row>
    <row r="19" spans="1:91" ht="8.1" customHeight="1">
      <c r="A19" s="94"/>
      <c r="B19" s="90"/>
      <c r="C19" s="91"/>
      <c r="D19" s="90"/>
      <c r="E19" s="92"/>
      <c r="F19" s="90"/>
      <c r="G19" s="92"/>
      <c r="H19" s="93"/>
      <c r="I19" s="92"/>
      <c r="J19" s="93"/>
      <c r="K19" s="92"/>
      <c r="L19" s="93"/>
      <c r="M19" s="92"/>
      <c r="N19" s="93"/>
      <c r="O19" s="92"/>
      <c r="P19" s="90"/>
      <c r="Q19" s="92"/>
      <c r="R19" s="90"/>
      <c r="S19" s="92"/>
      <c r="T19" s="90"/>
      <c r="U19" s="92"/>
      <c r="V19" s="93"/>
      <c r="W19" s="92"/>
      <c r="X19" s="93"/>
      <c r="Y19" s="92"/>
      <c r="Z19" s="93"/>
      <c r="AA19" s="92"/>
      <c r="AB19" s="93"/>
      <c r="AC19" s="92"/>
      <c r="AD19" s="93"/>
      <c r="AE19" s="92"/>
      <c r="AF19" s="90"/>
      <c r="AG19" s="92"/>
      <c r="AH19" s="90"/>
      <c r="AI19" s="92"/>
      <c r="AJ19" s="93"/>
      <c r="AK19" s="92"/>
      <c r="AL19" s="93"/>
      <c r="AM19" s="92"/>
      <c r="AN19" s="93"/>
      <c r="AO19" s="92"/>
      <c r="AP19" s="90"/>
      <c r="AQ19" s="92"/>
      <c r="AR19" s="93"/>
      <c r="AS19" s="92"/>
      <c r="AT19" s="93"/>
      <c r="AU19" s="92"/>
      <c r="AV19" s="90"/>
      <c r="AW19" s="92"/>
      <c r="AX19" s="93"/>
      <c r="AY19" s="92"/>
      <c r="AZ19" s="93"/>
      <c r="BA19" s="92"/>
      <c r="BB19" s="93"/>
      <c r="BC19" s="92"/>
      <c r="BD19" s="93"/>
      <c r="BE19" s="92"/>
      <c r="BF19" s="93"/>
      <c r="BG19" s="92"/>
      <c r="BH19" s="93"/>
      <c r="BI19" s="92"/>
      <c r="BJ19" s="90"/>
      <c r="BK19" s="92"/>
      <c r="BL19" s="90"/>
      <c r="BM19" s="92"/>
      <c r="BN19" s="90"/>
      <c r="BO19" s="92"/>
      <c r="BP19" s="93"/>
      <c r="BQ19" s="92"/>
      <c r="BR19" s="93"/>
      <c r="BS19" s="92"/>
      <c r="BT19" s="90"/>
      <c r="BU19" s="92"/>
      <c r="BV19" s="90"/>
      <c r="BW19" s="92"/>
      <c r="BX19" s="90"/>
      <c r="BY19" s="92"/>
      <c r="BZ19" s="136"/>
      <c r="CA19" s="141"/>
      <c r="CB19" s="142"/>
      <c r="CC19" s="92"/>
      <c r="CD19" s="136"/>
      <c r="CE19" s="141"/>
      <c r="CF19" s="155"/>
      <c r="CG19" s="160"/>
      <c r="CH19" s="155"/>
      <c r="CI19" s="160"/>
      <c r="CJ19" s="157"/>
      <c r="CK19" s="160"/>
      <c r="CL19" s="157"/>
      <c r="CM19" s="144"/>
    </row>
    <row r="20" spans="1:91">
      <c r="A20" s="89" t="s">
        <v>12</v>
      </c>
      <c r="B20" s="90">
        <v>13</v>
      </c>
      <c r="C20" s="91"/>
      <c r="D20" s="90">
        <v>15</v>
      </c>
      <c r="E20" s="92"/>
      <c r="F20" s="90">
        <v>19</v>
      </c>
      <c r="G20" s="92"/>
      <c r="H20" s="93">
        <v>22</v>
      </c>
      <c r="I20" s="92"/>
      <c r="J20" s="93">
        <v>24</v>
      </c>
      <c r="K20" s="92"/>
      <c r="L20" s="128">
        <v>33</v>
      </c>
      <c r="M20" s="92"/>
      <c r="N20" s="128">
        <v>44</v>
      </c>
      <c r="O20" s="92"/>
      <c r="P20" s="90">
        <v>79</v>
      </c>
      <c r="Q20" s="92"/>
      <c r="R20" s="129">
        <v>83</v>
      </c>
      <c r="S20" s="92"/>
      <c r="T20" s="90">
        <v>131</v>
      </c>
      <c r="U20" s="92"/>
      <c r="V20" s="93">
        <v>132</v>
      </c>
      <c r="W20" s="92"/>
      <c r="X20" s="93">
        <v>223</v>
      </c>
      <c r="Y20" s="92"/>
      <c r="Z20" s="93">
        <v>296</v>
      </c>
      <c r="AA20" s="92"/>
      <c r="AB20" s="93">
        <v>253</v>
      </c>
      <c r="AC20" s="92"/>
      <c r="AD20" s="93">
        <v>333</v>
      </c>
      <c r="AE20" s="92"/>
      <c r="AF20" s="129">
        <v>386</v>
      </c>
      <c r="AG20" s="92"/>
      <c r="AH20" s="129">
        <v>610</v>
      </c>
      <c r="AI20" s="92"/>
      <c r="AJ20" s="93">
        <v>630</v>
      </c>
      <c r="AK20" s="92"/>
      <c r="AL20" s="93">
        <v>1186</v>
      </c>
      <c r="AM20" s="92"/>
      <c r="AN20" s="93">
        <v>1995</v>
      </c>
      <c r="AO20" s="92"/>
      <c r="AP20" s="90">
        <v>2757</v>
      </c>
      <c r="AQ20" s="92"/>
      <c r="AR20" s="93">
        <v>1168</v>
      </c>
      <c r="AS20" s="92"/>
      <c r="AT20" s="93">
        <v>1270</v>
      </c>
      <c r="AU20" s="92"/>
      <c r="AV20" s="90">
        <v>1004</v>
      </c>
      <c r="AW20" s="92"/>
      <c r="AX20" s="93">
        <v>1303</v>
      </c>
      <c r="AY20" s="92"/>
      <c r="AZ20" s="93">
        <v>1531</v>
      </c>
      <c r="BA20" s="92"/>
      <c r="BB20" s="93">
        <v>2028</v>
      </c>
      <c r="BC20" s="92"/>
      <c r="BD20" s="93">
        <v>1305</v>
      </c>
      <c r="BE20" s="92"/>
      <c r="BF20" s="128">
        <v>975</v>
      </c>
      <c r="BG20" s="92"/>
      <c r="BH20" s="93">
        <v>1152</v>
      </c>
      <c r="BI20" s="92"/>
      <c r="BJ20" s="90">
        <v>2909</v>
      </c>
      <c r="BK20" s="92"/>
      <c r="BL20" s="90">
        <v>1003</v>
      </c>
      <c r="BM20" s="92"/>
      <c r="BN20" s="90">
        <v>908</v>
      </c>
      <c r="BO20" s="92"/>
      <c r="BP20" s="93">
        <v>1041</v>
      </c>
      <c r="BQ20" s="92"/>
      <c r="BR20" s="93">
        <v>1346</v>
      </c>
      <c r="BS20" s="92"/>
      <c r="BT20" s="90">
        <v>3250</v>
      </c>
      <c r="BU20" s="92"/>
      <c r="BV20" s="90">
        <v>846</v>
      </c>
      <c r="BW20" s="92"/>
      <c r="BX20" s="90">
        <v>3105</v>
      </c>
      <c r="BY20" s="92"/>
      <c r="BZ20" s="136">
        <v>959</v>
      </c>
      <c r="CA20" s="92"/>
      <c r="CB20" s="136">
        <v>519</v>
      </c>
      <c r="CC20" s="92"/>
      <c r="CD20" s="136">
        <v>1496</v>
      </c>
      <c r="CE20" s="92"/>
      <c r="CF20" s="155">
        <v>1082</v>
      </c>
      <c r="CG20" s="154"/>
      <c r="CH20" s="155">
        <v>2606</v>
      </c>
      <c r="CI20" s="154"/>
      <c r="CJ20" s="157">
        <v>1526</v>
      </c>
      <c r="CK20" s="154"/>
      <c r="CL20" s="157">
        <v>1052</v>
      </c>
      <c r="CM20" s="144"/>
    </row>
    <row r="21" spans="1:91">
      <c r="A21" s="94" t="s">
        <v>13</v>
      </c>
      <c r="B21" s="90"/>
      <c r="C21" s="91"/>
      <c r="D21" s="90"/>
      <c r="E21" s="92"/>
      <c r="F21" s="90"/>
      <c r="G21" s="92"/>
      <c r="H21" s="93"/>
      <c r="I21" s="92"/>
      <c r="J21" s="93"/>
      <c r="K21" s="92"/>
      <c r="L21" s="128"/>
      <c r="M21" s="92"/>
      <c r="N21" s="128"/>
      <c r="O21" s="92"/>
      <c r="P21" s="90"/>
      <c r="Q21" s="92"/>
      <c r="R21" s="129"/>
      <c r="S21" s="92"/>
      <c r="T21" s="90"/>
      <c r="U21" s="92"/>
      <c r="V21" s="93"/>
      <c r="W21" s="92"/>
      <c r="X21" s="93"/>
      <c r="Y21" s="92"/>
      <c r="Z21" s="93"/>
      <c r="AA21" s="92"/>
      <c r="AB21" s="93"/>
      <c r="AC21" s="92"/>
      <c r="AD21" s="93"/>
      <c r="AE21" s="92"/>
      <c r="AF21" s="129"/>
      <c r="AG21" s="92"/>
      <c r="AH21" s="129"/>
      <c r="AI21" s="92"/>
      <c r="AJ21" s="93"/>
      <c r="AK21" s="92"/>
      <c r="AL21" s="128"/>
      <c r="AM21" s="92"/>
      <c r="AN21" s="93"/>
      <c r="AO21" s="92"/>
      <c r="AP21" s="90"/>
      <c r="AQ21" s="92"/>
      <c r="AR21" s="93"/>
      <c r="AS21" s="92"/>
      <c r="AT21" s="93"/>
      <c r="AU21" s="92"/>
      <c r="AV21" s="90"/>
      <c r="AW21" s="92"/>
      <c r="AX21" s="93"/>
      <c r="AY21" s="92"/>
      <c r="AZ21" s="128"/>
      <c r="BA21" s="92"/>
      <c r="BB21" s="128"/>
      <c r="BC21" s="92"/>
      <c r="BD21" s="93"/>
      <c r="BE21" s="92"/>
      <c r="BF21" s="128"/>
      <c r="BG21" s="92"/>
      <c r="BH21" s="93"/>
      <c r="BI21" s="92"/>
      <c r="BJ21" s="90"/>
      <c r="BK21" s="92"/>
      <c r="BL21" s="90"/>
      <c r="BM21" s="92"/>
      <c r="BN21" s="90"/>
      <c r="BO21" s="92"/>
      <c r="BP21" s="93"/>
      <c r="BQ21" s="92"/>
      <c r="BR21" s="93"/>
      <c r="BS21" s="92"/>
      <c r="BT21" s="90"/>
      <c r="BU21" s="92"/>
      <c r="BV21" s="90"/>
      <c r="BW21" s="92"/>
      <c r="BX21" s="90"/>
      <c r="BY21" s="92"/>
      <c r="BZ21" s="137"/>
      <c r="CA21" s="138"/>
      <c r="CB21" s="139"/>
      <c r="CC21" s="138"/>
      <c r="CD21" s="137"/>
      <c r="CE21" s="138"/>
      <c r="CF21" s="158"/>
      <c r="CG21" s="159"/>
      <c r="CH21" s="158"/>
      <c r="CI21" s="159"/>
      <c r="CJ21" s="153"/>
      <c r="CK21" s="159"/>
      <c r="CL21" s="157"/>
      <c r="CM21" s="144"/>
    </row>
    <row r="22" spans="1:91" ht="8.1" customHeight="1">
      <c r="A22" s="94"/>
      <c r="B22" s="90"/>
      <c r="C22" s="91"/>
      <c r="D22" s="90"/>
      <c r="E22" s="92"/>
      <c r="F22" s="90"/>
      <c r="G22" s="92"/>
      <c r="H22" s="93"/>
      <c r="I22" s="92"/>
      <c r="J22" s="93"/>
      <c r="K22" s="92"/>
      <c r="L22" s="128"/>
      <c r="M22" s="92"/>
      <c r="N22" s="128"/>
      <c r="O22" s="92"/>
      <c r="P22" s="90"/>
      <c r="Q22" s="92"/>
      <c r="R22" s="129"/>
      <c r="S22" s="92"/>
      <c r="T22" s="90"/>
      <c r="U22" s="92"/>
      <c r="V22" s="93"/>
      <c r="W22" s="92"/>
      <c r="X22" s="93"/>
      <c r="Y22" s="92"/>
      <c r="Z22" s="93"/>
      <c r="AA22" s="92"/>
      <c r="AB22" s="93"/>
      <c r="AC22" s="92"/>
      <c r="AD22" s="93"/>
      <c r="AE22" s="92"/>
      <c r="AF22" s="129"/>
      <c r="AG22" s="92"/>
      <c r="AH22" s="129"/>
      <c r="AI22" s="92"/>
      <c r="AJ22" s="93"/>
      <c r="AK22" s="92"/>
      <c r="AL22" s="128"/>
      <c r="AM22" s="92"/>
      <c r="AN22" s="93"/>
      <c r="AO22" s="92"/>
      <c r="AP22" s="90"/>
      <c r="AQ22" s="92"/>
      <c r="AR22" s="93"/>
      <c r="AS22" s="92"/>
      <c r="AT22" s="93"/>
      <c r="AU22" s="92"/>
      <c r="AV22" s="90"/>
      <c r="AW22" s="92"/>
      <c r="AX22" s="93"/>
      <c r="AY22" s="92"/>
      <c r="AZ22" s="128"/>
      <c r="BA22" s="92"/>
      <c r="BB22" s="128"/>
      <c r="BC22" s="92"/>
      <c r="BD22" s="93"/>
      <c r="BE22" s="92"/>
      <c r="BF22" s="128"/>
      <c r="BG22" s="92"/>
      <c r="BH22" s="93"/>
      <c r="BI22" s="92"/>
      <c r="BJ22" s="90"/>
      <c r="BK22" s="92"/>
      <c r="BL22" s="90"/>
      <c r="BM22" s="92"/>
      <c r="BN22" s="90"/>
      <c r="BO22" s="92"/>
      <c r="BP22" s="93"/>
      <c r="BQ22" s="92"/>
      <c r="BR22" s="93"/>
      <c r="BS22" s="92"/>
      <c r="BT22" s="90"/>
      <c r="BU22" s="92"/>
      <c r="BV22" s="90"/>
      <c r="BW22" s="92"/>
      <c r="BX22" s="90"/>
      <c r="BY22" s="92"/>
      <c r="BZ22" s="136"/>
      <c r="CA22" s="141"/>
      <c r="CB22" s="142"/>
      <c r="CC22" s="141"/>
      <c r="CD22" s="136"/>
      <c r="CE22" s="141"/>
      <c r="CF22" s="155"/>
      <c r="CG22" s="160"/>
      <c r="CH22" s="155"/>
      <c r="CI22" s="160"/>
      <c r="CJ22" s="157"/>
      <c r="CK22" s="160"/>
      <c r="CL22" s="157"/>
      <c r="CM22" s="144"/>
    </row>
    <row r="23" spans="1:91">
      <c r="A23" s="89" t="s">
        <v>14</v>
      </c>
      <c r="B23" s="90">
        <f>SUM(B17-B20)</f>
        <v>712</v>
      </c>
      <c r="C23" s="91"/>
      <c r="D23" s="90">
        <f>SUM(D17-D20)</f>
        <v>1070</v>
      </c>
      <c r="E23" s="92">
        <f>SUM(D23-B23)/B23*100</f>
        <v>50.2808988764045</v>
      </c>
      <c r="F23" s="90">
        <f>SUM(F17-F20)</f>
        <v>1223</v>
      </c>
      <c r="G23" s="92">
        <f>SUM(F23-D23)/D23*100</f>
        <v>14.2990654205607</v>
      </c>
      <c r="H23" s="93">
        <f>SUM(H17-H20)</f>
        <v>1106</v>
      </c>
      <c r="I23" s="92">
        <f>SUM(H23-F23)/F23*100</f>
        <v>-9.5666394112837292</v>
      </c>
      <c r="J23" s="93">
        <f>SUM(J17-J20)</f>
        <v>1854</v>
      </c>
      <c r="K23" s="92">
        <f>SUM(J23-H23)/H23*100</f>
        <v>67.631103074141095</v>
      </c>
      <c r="L23" s="93">
        <f>SUM(L17-L20)</f>
        <v>2118</v>
      </c>
      <c r="M23" s="92">
        <f>SUM(L23-J23)/J23*100</f>
        <v>14.239482200647201</v>
      </c>
      <c r="N23" s="93">
        <f>SUM(N17-N20)</f>
        <v>2334</v>
      </c>
      <c r="O23" s="92">
        <f>SUM(N23-L23)/L23*100</f>
        <v>10.1983002832861</v>
      </c>
      <c r="P23" s="90">
        <f>SUM(P17-P20)</f>
        <v>3138</v>
      </c>
      <c r="Q23" s="92">
        <f>SUM(P23-N23)/N23*100</f>
        <v>34.447300771208198</v>
      </c>
      <c r="R23" s="90">
        <f>SUM(R17-R20)</f>
        <v>3699</v>
      </c>
      <c r="S23" s="92">
        <f>SUM(R23-P23)/P23*100</f>
        <v>17.877629063097501</v>
      </c>
      <c r="T23" s="90">
        <f>SUM(T17-T20)</f>
        <v>4150</v>
      </c>
      <c r="U23" s="92">
        <f>SUM(T23-R23)/R23*100</f>
        <v>12.192484455258199</v>
      </c>
      <c r="V23" s="93">
        <f>SUM(V17-V20)</f>
        <v>7338</v>
      </c>
      <c r="W23" s="92">
        <f>SUM(V23-T23)/T23*100</f>
        <v>76.819277108433695</v>
      </c>
      <c r="X23" s="93">
        <f>SUM(X17-X20)</f>
        <v>11135</v>
      </c>
      <c r="Y23" s="92">
        <f>SUM(X23-V23)/V23*100</f>
        <v>51.7443445080403</v>
      </c>
      <c r="Z23" s="93">
        <f>SUM(Z17-Z20)</f>
        <v>11189</v>
      </c>
      <c r="AA23" s="92">
        <f>SUM(Z23-X23)/X23*100</f>
        <v>0.48495734171531202</v>
      </c>
      <c r="AB23" s="93">
        <f>SUM(AB17-AB20)</f>
        <v>9417</v>
      </c>
      <c r="AC23" s="92">
        <f>SUM(AB23-Z23)/Z23*100</f>
        <v>-15.8369827509161</v>
      </c>
      <c r="AD23" s="93">
        <f>SUM(AD17-AD20)</f>
        <v>8074</v>
      </c>
      <c r="AE23" s="92">
        <f>SUM(AD23-AB23)/AB23*100</f>
        <v>-14.261442072847</v>
      </c>
      <c r="AF23" s="90">
        <f>SUM(AF17-AF20)</f>
        <v>6756</v>
      </c>
      <c r="AG23" s="92">
        <f>SUM(AF23-AD23)/AD23*100</f>
        <v>-16.324002972504299</v>
      </c>
      <c r="AH23" s="90">
        <f>SUM(AH17-AH20)</f>
        <v>6949</v>
      </c>
      <c r="AI23" s="92">
        <f>SUM(AH23-AF23)/AF23*100</f>
        <v>2.8567199526346898</v>
      </c>
      <c r="AJ23" s="93">
        <f>SUM(AJ17-AJ20)</f>
        <v>4111</v>
      </c>
      <c r="AK23" s="92">
        <f>SUM(AJ23-AH23)/AH23*100</f>
        <v>-40.840408691898098</v>
      </c>
      <c r="AL23" s="93">
        <f>SUM(AL17-AL20)</f>
        <v>4045</v>
      </c>
      <c r="AM23" s="92">
        <f>SUM(AL23-AJ23)/AJ23*100</f>
        <v>-1.6054487959134001</v>
      </c>
      <c r="AN23" s="93">
        <f>SUM(AN17-AN20)</f>
        <v>5701</v>
      </c>
      <c r="AO23" s="92">
        <f>SUM(AN23-AL23)/AL23*100</f>
        <v>40.939431396786198</v>
      </c>
      <c r="AP23" s="90">
        <f>SUM(AP17-AP20)</f>
        <v>7932</v>
      </c>
      <c r="AQ23" s="92">
        <f>SUM(AP23-AN23)/AN23*100</f>
        <v>39.133485353446801</v>
      </c>
      <c r="AR23" s="93">
        <f>SUM(AR17-AR20)</f>
        <v>8397</v>
      </c>
      <c r="AS23" s="92">
        <f>SUM(AR23-AP23)/AP23*100</f>
        <v>5.86232980332829</v>
      </c>
      <c r="AT23" s="93">
        <f>SUM(AT17-AT20)</f>
        <v>8418</v>
      </c>
      <c r="AU23" s="92">
        <f>SUM(AT23-AR23)/AR23*100</f>
        <v>0.250089317613433</v>
      </c>
      <c r="AV23" s="90">
        <f>SUM(AV17-AV20)</f>
        <v>9120</v>
      </c>
      <c r="AW23" s="92">
        <f>SUM(AV23-AT23)/AT23*100</f>
        <v>8.3392729864575905</v>
      </c>
      <c r="AX23" s="93">
        <f>SUM(AX17-AX20)</f>
        <v>9974</v>
      </c>
      <c r="AY23" s="92">
        <f>SUM(AX23-AV23)/AV23*100</f>
        <v>9.3640350877192997</v>
      </c>
      <c r="AZ23" s="93">
        <f>SUM(AZ17-AZ20)</f>
        <v>12520</v>
      </c>
      <c r="BA23" s="92">
        <f>SUM(AZ23-AX23)/AX23*100</f>
        <v>25.526368558251502</v>
      </c>
      <c r="BB23" s="93">
        <f>SUM(BB17-BB20)</f>
        <v>12600</v>
      </c>
      <c r="BC23" s="92">
        <f>SUM(BB23-AZ23)/AZ23*100</f>
        <v>0.63897763578274802</v>
      </c>
      <c r="BD23" s="93">
        <f>SUM(BD17-BD20)</f>
        <v>14445</v>
      </c>
      <c r="BE23" s="92">
        <f>SUM(BD23-BB23)/BB23*100</f>
        <v>14.6428571428571</v>
      </c>
      <c r="BF23" s="93">
        <f>SUM(BF17-BF20)</f>
        <v>17128</v>
      </c>
      <c r="BG23" s="92">
        <f>SUM(BF23-BD23)/BD23*100</f>
        <v>18.573901003807499</v>
      </c>
      <c r="BH23" s="93">
        <f>SUM(BH17-BH20)</f>
        <v>21463</v>
      </c>
      <c r="BI23" s="92">
        <f>SUM(BH23-BF23)/BF23*100</f>
        <v>25.309434843531101</v>
      </c>
      <c r="BJ23" s="90">
        <f>SUM(BJ17-BJ20)</f>
        <v>25032</v>
      </c>
      <c r="BK23" s="92">
        <f>SUM(BJ23-BH23)/BH23*100</f>
        <v>16.628616689186</v>
      </c>
      <c r="BL23" s="90">
        <f>SUM(BL17-BL20)</f>
        <v>34232</v>
      </c>
      <c r="BM23" s="92">
        <f>SUM(BL23-BJ23)/BJ23*100</f>
        <v>36.752956216043501</v>
      </c>
      <c r="BN23" s="90">
        <f>SUM(BN17-BN20)</f>
        <v>35069</v>
      </c>
      <c r="BO23" s="92">
        <f>SUM(BN23-BL23)/BL23*100</f>
        <v>2.4450806263145601</v>
      </c>
      <c r="BP23" s="93">
        <f>SUM(BP17-BP20)</f>
        <v>38312</v>
      </c>
      <c r="BQ23" s="92">
        <f>SUM(BP23-BN23)/BN23*100</f>
        <v>9.2474835324645692</v>
      </c>
      <c r="BR23" s="93">
        <f>SUM(BR17-BR20)</f>
        <v>27518</v>
      </c>
      <c r="BS23" s="92">
        <f>SUM(BR23-BP23)/BP23*100</f>
        <v>-28.173940279807901</v>
      </c>
      <c r="BT23" s="90">
        <f>SUM(BT17-BT20)</f>
        <v>27284</v>
      </c>
      <c r="BU23" s="92">
        <f>SUM(BT23-BR23)/BR23*100</f>
        <v>-0.85035249654771405</v>
      </c>
      <c r="BV23" s="90">
        <f>SUM(BV17-BV20)</f>
        <v>34961</v>
      </c>
      <c r="BW23" s="92">
        <f>SUM(BV23-BT23)/BT23*100</f>
        <v>28.137369887113302</v>
      </c>
      <c r="BX23" s="90">
        <v>37459</v>
      </c>
      <c r="BY23" s="92">
        <f>SUM(BX23-BV23)/BV23*100</f>
        <v>7.1451045450645001</v>
      </c>
      <c r="BZ23" s="136">
        <v>41889</v>
      </c>
      <c r="CA23" s="92">
        <f>SUM(BZ23-BX23)/BX23*100</f>
        <v>11.826263381296901</v>
      </c>
      <c r="CB23" s="140">
        <v>48996</v>
      </c>
      <c r="CC23" s="92">
        <f>SUM(CB23-BZ23)/BZ23*100</f>
        <v>16.966267993984101</v>
      </c>
      <c r="CD23" s="136">
        <v>51296</v>
      </c>
      <c r="CE23" s="92">
        <f>SUM(CD23-CB23)/CB23*100</f>
        <v>4.6942607559800802</v>
      </c>
      <c r="CF23" s="155">
        <v>45334.321000000004</v>
      </c>
      <c r="CG23" s="154">
        <v>-11.6214757246304</v>
      </c>
      <c r="CH23" s="155">
        <v>44326.453000000001</v>
      </c>
      <c r="CI23" s="154">
        <v>-2.2000000000000002</v>
      </c>
      <c r="CJ23" s="157">
        <f>+CJ17-CJ20</f>
        <v>40684</v>
      </c>
      <c r="CK23" s="154">
        <f>((+CJ23/CH23)-1)*100</f>
        <v>-8.2173346917697305</v>
      </c>
      <c r="CL23" s="157">
        <f>+CL17-CL20</f>
        <v>38450.886482859998</v>
      </c>
      <c r="CM23" s="154">
        <f>((+CL23/CJ23)-1)*100</f>
        <v>-5.4889232060269304</v>
      </c>
    </row>
    <row r="24" spans="1:91">
      <c r="A24" s="94" t="s">
        <v>15</v>
      </c>
      <c r="B24" s="90"/>
      <c r="C24" s="91"/>
      <c r="D24" s="90"/>
      <c r="E24" s="92"/>
      <c r="F24" s="90"/>
      <c r="G24" s="92"/>
      <c r="H24" s="93"/>
      <c r="I24" s="92"/>
      <c r="J24" s="93"/>
      <c r="K24" s="92"/>
      <c r="L24" s="93"/>
      <c r="M24" s="92"/>
      <c r="N24" s="93"/>
      <c r="O24" s="92"/>
      <c r="P24" s="90"/>
      <c r="Q24" s="92"/>
      <c r="R24" s="90"/>
      <c r="S24" s="92"/>
      <c r="T24" s="90"/>
      <c r="U24" s="92"/>
      <c r="V24" s="93"/>
      <c r="W24" s="92"/>
      <c r="X24" s="93"/>
      <c r="Y24" s="92"/>
      <c r="Z24" s="93"/>
      <c r="AA24" s="92"/>
      <c r="AB24" s="93"/>
      <c r="AC24" s="92"/>
      <c r="AD24" s="93"/>
      <c r="AE24" s="92"/>
      <c r="AF24" s="90"/>
      <c r="AG24" s="92"/>
      <c r="AH24" s="90"/>
      <c r="AI24" s="92"/>
      <c r="AJ24" s="93"/>
      <c r="AK24" s="92"/>
      <c r="AL24" s="93"/>
      <c r="AM24" s="92"/>
      <c r="AN24" s="93"/>
      <c r="AO24" s="92"/>
      <c r="AP24" s="90"/>
      <c r="AQ24" s="92"/>
      <c r="AR24" s="93"/>
      <c r="AS24" s="92"/>
      <c r="AT24" s="93"/>
      <c r="AU24" s="92"/>
      <c r="AV24" s="90"/>
      <c r="AW24" s="92"/>
      <c r="AX24" s="93"/>
      <c r="AY24" s="92"/>
      <c r="AZ24" s="93"/>
      <c r="BA24" s="92"/>
      <c r="BB24" s="93"/>
      <c r="BC24" s="92"/>
      <c r="BD24" s="93"/>
      <c r="BE24" s="92"/>
      <c r="BF24" s="93"/>
      <c r="BG24" s="92"/>
      <c r="BH24" s="93"/>
      <c r="BI24" s="92"/>
      <c r="BJ24" s="90"/>
      <c r="BK24" s="92"/>
      <c r="BL24" s="90"/>
      <c r="BM24" s="92"/>
      <c r="BN24" s="90"/>
      <c r="BO24" s="92"/>
      <c r="BP24" s="93"/>
      <c r="BQ24" s="92"/>
      <c r="BR24" s="93"/>
      <c r="BS24" s="92"/>
      <c r="BT24" s="90"/>
      <c r="BU24" s="92"/>
      <c r="BV24" s="90"/>
      <c r="BW24" s="92"/>
      <c r="BX24" s="90"/>
      <c r="BY24" s="92"/>
      <c r="BZ24" s="137"/>
      <c r="CA24" s="138"/>
      <c r="CB24" s="139"/>
      <c r="CC24" s="138"/>
      <c r="CD24" s="137"/>
      <c r="CE24" s="138"/>
      <c r="CF24" s="158"/>
      <c r="CG24" s="159"/>
      <c r="CH24" s="158"/>
      <c r="CI24" s="159"/>
      <c r="CJ24" s="153"/>
      <c r="CK24" s="159"/>
      <c r="CL24" s="157"/>
      <c r="CM24" s="144"/>
    </row>
    <row r="25" spans="1:91" ht="8.1" customHeight="1">
      <c r="A25" s="94"/>
      <c r="B25" s="90"/>
      <c r="C25" s="91"/>
      <c r="D25" s="90"/>
      <c r="E25" s="92"/>
      <c r="F25" s="90"/>
      <c r="G25" s="92"/>
      <c r="H25" s="93"/>
      <c r="I25" s="92"/>
      <c r="J25" s="93"/>
      <c r="K25" s="92"/>
      <c r="L25" s="93"/>
      <c r="M25" s="92"/>
      <c r="N25" s="93"/>
      <c r="O25" s="92"/>
      <c r="P25" s="90"/>
      <c r="Q25" s="92"/>
      <c r="R25" s="90"/>
      <c r="S25" s="92"/>
      <c r="T25" s="90"/>
      <c r="U25" s="92"/>
      <c r="V25" s="93"/>
      <c r="W25" s="92"/>
      <c r="X25" s="93"/>
      <c r="Y25" s="92"/>
      <c r="Z25" s="93"/>
      <c r="AA25" s="92"/>
      <c r="AB25" s="93"/>
      <c r="AC25" s="92"/>
      <c r="AD25" s="93"/>
      <c r="AE25" s="92"/>
      <c r="AF25" s="90"/>
      <c r="AG25" s="92"/>
      <c r="AH25" s="90"/>
      <c r="AI25" s="92"/>
      <c r="AJ25" s="93"/>
      <c r="AK25" s="92"/>
      <c r="AL25" s="93"/>
      <c r="AM25" s="92"/>
      <c r="AN25" s="93"/>
      <c r="AO25" s="92"/>
      <c r="AP25" s="90"/>
      <c r="AQ25" s="92"/>
      <c r="AR25" s="93"/>
      <c r="AS25" s="92"/>
      <c r="AT25" s="93"/>
      <c r="AU25" s="92"/>
      <c r="AV25" s="90"/>
      <c r="AW25" s="92"/>
      <c r="AX25" s="93"/>
      <c r="AY25" s="92"/>
      <c r="AZ25" s="93"/>
      <c r="BA25" s="92"/>
      <c r="BB25" s="93"/>
      <c r="BC25" s="92"/>
      <c r="BD25" s="93"/>
      <c r="BE25" s="92"/>
      <c r="BF25" s="93"/>
      <c r="BG25" s="92"/>
      <c r="BH25" s="93"/>
      <c r="BI25" s="92"/>
      <c r="BJ25" s="90"/>
      <c r="BK25" s="92"/>
      <c r="BL25" s="90"/>
      <c r="BM25" s="92"/>
      <c r="BN25" s="90"/>
      <c r="BO25" s="92"/>
      <c r="BP25" s="93"/>
      <c r="BQ25" s="92"/>
      <c r="BR25" s="93"/>
      <c r="BS25" s="92"/>
      <c r="BT25" s="90"/>
      <c r="BU25" s="92"/>
      <c r="BV25" s="90"/>
      <c r="BW25" s="92"/>
      <c r="BX25" s="90"/>
      <c r="BY25" s="92"/>
      <c r="BZ25" s="90"/>
      <c r="CA25" s="141"/>
      <c r="CB25" s="142"/>
      <c r="CC25" s="141"/>
      <c r="CD25" s="90"/>
      <c r="CE25" s="141"/>
      <c r="CF25" s="161"/>
      <c r="CG25" s="160"/>
      <c r="CH25" s="161"/>
      <c r="CI25" s="160"/>
      <c r="CJ25" s="162"/>
      <c r="CK25" s="160"/>
      <c r="CL25" s="157"/>
      <c r="CM25" s="144"/>
    </row>
    <row r="26" spans="1:91">
      <c r="A26" s="89" t="s">
        <v>16</v>
      </c>
      <c r="B26" s="90">
        <f>SUM(B12-B23)</f>
        <v>-475</v>
      </c>
      <c r="C26" s="91"/>
      <c r="D26" s="90">
        <f>SUM(D12-D23)</f>
        <v>-1050</v>
      </c>
      <c r="E26" s="92"/>
      <c r="F26" s="90">
        <f>SUM(F12-F23)</f>
        <v>-1371</v>
      </c>
      <c r="G26" s="92"/>
      <c r="H26" s="93">
        <f>SUM(H12-H23)</f>
        <v>-1049</v>
      </c>
      <c r="I26" s="92"/>
      <c r="J26" s="93">
        <f>SUM(J12-J23)</f>
        <v>-1381</v>
      </c>
      <c r="K26" s="92"/>
      <c r="L26" s="93">
        <f>SUM(L12-L23)</f>
        <v>-1901</v>
      </c>
      <c r="M26" s="92"/>
      <c r="N26" s="93">
        <f>SUM(N12-N23)</f>
        <v>-1705</v>
      </c>
      <c r="O26" s="92"/>
      <c r="P26" s="90">
        <f>SUM(P12-P23)</f>
        <v>-2476</v>
      </c>
      <c r="Q26" s="92"/>
      <c r="R26" s="90">
        <f>SUM(R12-R23)</f>
        <v>-2249</v>
      </c>
      <c r="S26" s="92"/>
      <c r="T26" s="90">
        <f>SUM(T12-T23)</f>
        <v>-1535</v>
      </c>
      <c r="U26" s="92"/>
      <c r="V26" s="93">
        <f>SUM(V12-V23)</f>
        <v>-3704</v>
      </c>
      <c r="W26" s="92"/>
      <c r="X26" s="93">
        <f>SUM(X12-X23)</f>
        <v>-9015</v>
      </c>
      <c r="Y26" s="92"/>
      <c r="Z26" s="93">
        <f>SUM(Z12-Z23)</f>
        <v>-10421</v>
      </c>
      <c r="AA26" s="92"/>
      <c r="AB26" s="93">
        <f>SUM(AB12-AB23)</f>
        <v>-6933</v>
      </c>
      <c r="AC26" s="92"/>
      <c r="AD26" s="93">
        <f>SUM(AD12-AD23)</f>
        <v>-4775</v>
      </c>
      <c r="AE26" s="92"/>
      <c r="AF26" s="90">
        <f>SUM(AF12-AF23)</f>
        <v>-4407</v>
      </c>
      <c r="AG26" s="92"/>
      <c r="AH26" s="90">
        <f>SUM(AH12-AH23)</f>
        <v>-7506</v>
      </c>
      <c r="AI26" s="92"/>
      <c r="AJ26" s="93">
        <f>SUM(AJ12-AJ23)</f>
        <v>-6153</v>
      </c>
      <c r="AK26" s="92"/>
      <c r="AL26" s="93">
        <f>SUM(AL12-AL23)</f>
        <v>-3290</v>
      </c>
      <c r="AM26" s="92"/>
      <c r="AN26" s="93">
        <f>SUM(AN12-AN23)</f>
        <v>-3410</v>
      </c>
      <c r="AO26" s="92"/>
      <c r="AP26" s="90">
        <f>SUM(AP12-AP23)</f>
        <v>-3437</v>
      </c>
      <c r="AQ26" s="92"/>
      <c r="AR26" s="93">
        <f>SUM(AR12-AR23)</f>
        <v>-2640</v>
      </c>
      <c r="AS26" s="92"/>
      <c r="AT26" s="93">
        <f>SUM(AT12-AT23)</f>
        <v>-1243</v>
      </c>
      <c r="AU26" s="92"/>
      <c r="AV26" s="90">
        <f>SUM(AV12-AV23)</f>
        <v>354</v>
      </c>
      <c r="AW26" s="92"/>
      <c r="AX26" s="93">
        <f>SUM(AX12-AX23)</f>
        <v>4408</v>
      </c>
      <c r="AY26" s="92"/>
      <c r="AZ26" s="93">
        <f>SUM(AZ12-AZ23)</f>
        <v>1861</v>
      </c>
      <c r="BA26" s="92"/>
      <c r="BB26" s="93">
        <f>SUM(BB12-BB23)</f>
        <v>1815</v>
      </c>
      <c r="BC26" s="92"/>
      <c r="BD26" s="93">
        <f>SUM(BD12-BD23)</f>
        <v>6626</v>
      </c>
      <c r="BE26" s="92"/>
      <c r="BF26" s="93">
        <f>SUM(BF12-BF23)</f>
        <v>-5003</v>
      </c>
      <c r="BG26" s="92"/>
      <c r="BH26" s="93">
        <f>SUM(BH12-BH23)</f>
        <v>-9487</v>
      </c>
      <c r="BI26" s="92"/>
      <c r="BJ26" s="90">
        <f>SUM(BJ12-BJ23)</f>
        <v>-19715</v>
      </c>
      <c r="BK26" s="92"/>
      <c r="BL26" s="90">
        <f>SUM(BL12-BL23)</f>
        <v>-18422</v>
      </c>
      <c r="BM26" s="92"/>
      <c r="BN26" s="90">
        <f>SUM(BN12-BN23)</f>
        <v>-20253</v>
      </c>
      <c r="BO26" s="92"/>
      <c r="BP26" s="93">
        <f>SUM(BP12-BP23)</f>
        <v>-20928</v>
      </c>
      <c r="BQ26" s="92"/>
      <c r="BR26" s="93">
        <f>SUM(BR12-BR23)</f>
        <v>-19419</v>
      </c>
      <c r="BS26" s="92"/>
      <c r="BT26" s="90">
        <v>-18724</v>
      </c>
      <c r="BU26" s="92"/>
      <c r="BV26" s="90">
        <f>SUM(BV12-BV23)</f>
        <v>-19109</v>
      </c>
      <c r="BW26" s="92"/>
      <c r="BX26" s="90">
        <v>-20658</v>
      </c>
      <c r="BY26" s="92"/>
      <c r="BZ26" s="90">
        <v>-35594</v>
      </c>
      <c r="CA26" s="92"/>
      <c r="CB26" s="90">
        <v>-47424</v>
      </c>
      <c r="CC26" s="92"/>
      <c r="CD26" s="90">
        <v>-43275</v>
      </c>
      <c r="CE26" s="92"/>
      <c r="CF26" s="161">
        <v>-42508.629414000003</v>
      </c>
      <c r="CG26" s="154"/>
      <c r="CH26" s="161">
        <v>-41950.78</v>
      </c>
      <c r="CI26" s="154"/>
      <c r="CJ26" s="162">
        <f>+CJ12-CJ23</f>
        <v>-38584</v>
      </c>
      <c r="CK26" s="154"/>
      <c r="CL26" s="157">
        <f>+CL12-CL23</f>
        <v>-37413.534500189999</v>
      </c>
      <c r="CM26" s="144"/>
    </row>
    <row r="27" spans="1:91">
      <c r="A27" s="94" t="s">
        <v>17</v>
      </c>
      <c r="B27" s="90"/>
      <c r="C27" s="91"/>
      <c r="D27" s="90"/>
      <c r="E27" s="92"/>
      <c r="F27" s="90"/>
      <c r="G27" s="92"/>
      <c r="H27" s="93"/>
      <c r="I27" s="92"/>
      <c r="J27" s="93"/>
      <c r="K27" s="92"/>
      <c r="L27" s="93"/>
      <c r="M27" s="92"/>
      <c r="N27" s="93"/>
      <c r="O27" s="92"/>
      <c r="P27" s="90"/>
      <c r="Q27" s="92"/>
      <c r="R27" s="90"/>
      <c r="S27" s="92"/>
      <c r="T27" s="90"/>
      <c r="U27" s="92"/>
      <c r="V27" s="93"/>
      <c r="W27" s="92"/>
      <c r="X27" s="93"/>
      <c r="Y27" s="92"/>
      <c r="Z27" s="93"/>
      <c r="AA27" s="92"/>
      <c r="AB27" s="93"/>
      <c r="AC27" s="92"/>
      <c r="AD27" s="93"/>
      <c r="AE27" s="92"/>
      <c r="AF27" s="90"/>
      <c r="AG27" s="92"/>
      <c r="AH27" s="90"/>
      <c r="AI27" s="92"/>
      <c r="AJ27" s="93"/>
      <c r="AK27" s="92"/>
      <c r="AL27" s="93"/>
      <c r="AM27" s="92"/>
      <c r="AN27" s="93"/>
      <c r="AO27" s="92"/>
      <c r="AP27" s="90"/>
      <c r="AQ27" s="92"/>
      <c r="AR27" s="93"/>
      <c r="AS27" s="92"/>
      <c r="AT27" s="93"/>
      <c r="AU27" s="92"/>
      <c r="AV27" s="90"/>
      <c r="AW27" s="92"/>
      <c r="AX27" s="93"/>
      <c r="AY27" s="92"/>
      <c r="AZ27" s="93"/>
      <c r="BA27" s="92"/>
      <c r="BB27" s="93"/>
      <c r="BC27" s="92"/>
      <c r="BD27" s="93"/>
      <c r="BE27" s="92"/>
      <c r="BF27" s="93"/>
      <c r="BG27" s="92"/>
      <c r="BH27" s="93"/>
      <c r="BI27" s="92"/>
      <c r="BJ27" s="90"/>
      <c r="BK27" s="92"/>
      <c r="BL27" s="90"/>
      <c r="BM27" s="92"/>
      <c r="BN27" s="90"/>
      <c r="BO27" s="92"/>
      <c r="BP27" s="93"/>
      <c r="BQ27" s="92"/>
      <c r="BR27" s="93"/>
      <c r="BS27" s="92"/>
      <c r="BT27" s="90"/>
      <c r="BU27" s="92"/>
      <c r="BV27" s="90"/>
      <c r="BW27" s="92"/>
      <c r="BX27" s="90"/>
      <c r="BY27" s="92"/>
      <c r="BZ27" s="137"/>
      <c r="CA27" s="138"/>
      <c r="CB27" s="139"/>
      <c r="CC27" s="138"/>
      <c r="CD27" s="137"/>
      <c r="CE27" s="138"/>
      <c r="CF27" s="158"/>
      <c r="CG27" s="159"/>
      <c r="CH27" s="158"/>
      <c r="CI27" s="159"/>
      <c r="CJ27" s="153"/>
      <c r="CK27" s="159"/>
      <c r="CM27" s="144"/>
    </row>
    <row r="28" spans="1:91" ht="8.1" customHeight="1">
      <c r="A28" s="94"/>
      <c r="B28" s="90"/>
      <c r="C28" s="91"/>
      <c r="D28" s="90"/>
      <c r="E28" s="92"/>
      <c r="F28" s="90"/>
      <c r="G28" s="92"/>
      <c r="H28" s="93"/>
      <c r="I28" s="92"/>
      <c r="J28" s="93"/>
      <c r="K28" s="92"/>
      <c r="L28" s="93"/>
      <c r="M28" s="92"/>
      <c r="N28" s="93"/>
      <c r="O28" s="92"/>
      <c r="P28" s="90"/>
      <c r="Q28" s="92"/>
      <c r="R28" s="90"/>
      <c r="S28" s="92"/>
      <c r="T28" s="90"/>
      <c r="U28" s="92"/>
      <c r="V28" s="93"/>
      <c r="W28" s="92"/>
      <c r="X28" s="93"/>
      <c r="Y28" s="92"/>
      <c r="Z28" s="93"/>
      <c r="AA28" s="92"/>
      <c r="AB28" s="93"/>
      <c r="AC28" s="92"/>
      <c r="AD28" s="93"/>
      <c r="AE28" s="92"/>
      <c r="AF28" s="90"/>
      <c r="AG28" s="92"/>
      <c r="AH28" s="90"/>
      <c r="AI28" s="92"/>
      <c r="AJ28" s="93"/>
      <c r="AK28" s="92"/>
      <c r="AL28" s="93"/>
      <c r="AM28" s="92"/>
      <c r="AN28" s="93"/>
      <c r="AO28" s="92"/>
      <c r="AP28" s="90"/>
      <c r="AQ28" s="92"/>
      <c r="AR28" s="93"/>
      <c r="AS28" s="92"/>
      <c r="AT28" s="93"/>
      <c r="AU28" s="92"/>
      <c r="AV28" s="90"/>
      <c r="AW28" s="92"/>
      <c r="AX28" s="93"/>
      <c r="AY28" s="92"/>
      <c r="AZ28" s="93"/>
      <c r="BA28" s="92"/>
      <c r="BB28" s="93"/>
      <c r="BC28" s="92"/>
      <c r="BD28" s="93"/>
      <c r="BE28" s="92"/>
      <c r="BF28" s="93"/>
      <c r="BG28" s="92"/>
      <c r="BH28" s="93"/>
      <c r="BI28" s="92"/>
      <c r="BJ28" s="90"/>
      <c r="BK28" s="92"/>
      <c r="BL28" s="90"/>
      <c r="BM28" s="92"/>
      <c r="BN28" s="90"/>
      <c r="BO28" s="92"/>
      <c r="BP28" s="93"/>
      <c r="BQ28" s="92"/>
      <c r="BR28" s="93"/>
      <c r="BS28" s="92"/>
      <c r="BT28" s="90"/>
      <c r="BU28" s="92"/>
      <c r="BV28" s="90"/>
      <c r="BW28" s="92"/>
      <c r="BX28" s="90"/>
      <c r="BY28" s="92"/>
      <c r="BZ28" s="143"/>
      <c r="CA28" s="144"/>
      <c r="CB28" s="137"/>
      <c r="CC28" s="144"/>
      <c r="CD28" s="143"/>
      <c r="CE28" s="144"/>
      <c r="CF28" s="163"/>
      <c r="CG28" s="164"/>
      <c r="CH28" s="163"/>
      <c r="CI28" s="164"/>
      <c r="CJ28" s="165"/>
      <c r="CK28" s="164"/>
      <c r="CM28" s="144"/>
    </row>
    <row r="29" spans="1:91" s="72" customFormat="1" ht="15">
      <c r="A29" s="96" t="s">
        <v>18</v>
      </c>
      <c r="B29" s="97">
        <f>SUM(B26/B32)*100</f>
        <v>-3.8995156391100898</v>
      </c>
      <c r="C29" s="98"/>
      <c r="D29" s="97">
        <f>SUM(D26/D32)*100</f>
        <v>-8.1826683291770603</v>
      </c>
      <c r="E29" s="98"/>
      <c r="F29" s="97">
        <f>SUM(F26/F32)*100</f>
        <v>-9.7192683964270508</v>
      </c>
      <c r="G29" s="98"/>
      <c r="H29" s="99">
        <f>SUM(H26/H32)*100</f>
        <v>-5.73036163006664</v>
      </c>
      <c r="I29" s="98"/>
      <c r="J29" s="99">
        <f>SUM(J26/J32)*100</f>
        <v>-6.1997755331088698</v>
      </c>
      <c r="K29" s="98"/>
      <c r="L29" s="99">
        <f>SUM(L26/L32)*100</f>
        <v>-8.6342371803606301</v>
      </c>
      <c r="M29" s="98"/>
      <c r="N29" s="99">
        <f>SUM(N26/N32)*100</f>
        <v>-6.1993237101407104</v>
      </c>
      <c r="O29" s="98"/>
      <c r="P29" s="97">
        <f>SUM(P26/P32)*100</f>
        <v>-7.8213349338219</v>
      </c>
      <c r="Q29" s="98"/>
      <c r="R29" s="97">
        <f>SUM(R26/R32)*100</f>
        <v>-6.0988176591821199</v>
      </c>
      <c r="S29" s="98"/>
      <c r="T29" s="97">
        <f>SUM(T26/T32)*100</f>
        <v>-3.3960176991150401</v>
      </c>
      <c r="U29" s="98"/>
      <c r="V29" s="99">
        <f>SUM(V26/V32)*100</f>
        <v>-7.0727515753293897</v>
      </c>
      <c r="W29" s="98"/>
      <c r="X29" s="99">
        <f>SUM(X26/X32)*100</f>
        <v>-15.9098529904876</v>
      </c>
      <c r="Y29" s="98"/>
      <c r="Z29" s="99">
        <f>SUM(Z26/Z32)*100</f>
        <v>-17.126000427287199</v>
      </c>
      <c r="AA29" s="98"/>
      <c r="AB29" s="99">
        <f>SUM(AB26/AB32)*100</f>
        <v>-10.3027060764121</v>
      </c>
      <c r="AC29" s="98"/>
      <c r="AD29" s="99">
        <f>SUM(AD26/AD32)*100</f>
        <v>-6.3163882164636203</v>
      </c>
      <c r="AE29" s="98"/>
      <c r="AF29" s="97">
        <f>SUM(AF26/AF32)*100</f>
        <v>-6.0094088770709799</v>
      </c>
      <c r="AG29" s="98"/>
      <c r="AH29" s="97">
        <f>SUM(AH26/AH32)*100</f>
        <v>-11.023968981318299</v>
      </c>
      <c r="AI29" s="98"/>
      <c r="AJ29" s="99">
        <f>SUM(AJ26/AJ32)*100</f>
        <v>-8.0849889624723996</v>
      </c>
      <c r="AK29" s="98"/>
      <c r="AL29" s="99">
        <f>SUM(AL26/AL32)*100</f>
        <v>-3.7692184313635599</v>
      </c>
      <c r="AM29" s="98"/>
      <c r="AN29" s="99">
        <f>SUM(AN26/AN32)*100</f>
        <v>-3.43300110741971</v>
      </c>
      <c r="AO29" s="98"/>
      <c r="AP29" s="97">
        <f>SUM(AP26/AP32)*100</f>
        <v>-3.0144627555539998</v>
      </c>
      <c r="AQ29" s="98"/>
      <c r="AR29" s="99">
        <f>SUM(AR26/AR32)*100</f>
        <v>-2.0572924784140101</v>
      </c>
      <c r="AS29" s="98"/>
      <c r="AT29" s="99">
        <f>SUM(AT26/AT32)*100</f>
        <v>-0.87120468754380498</v>
      </c>
      <c r="AU29" s="98"/>
      <c r="AV29" s="97">
        <f>SUM(AV26/AV32)*100</f>
        <v>0.21594846517983499</v>
      </c>
      <c r="AW29" s="98"/>
      <c r="AX29" s="99">
        <f>SUM(AX26/AX32)*100</f>
        <v>2.3692683110363402</v>
      </c>
      <c r="AY29" s="98"/>
      <c r="AZ29" s="99">
        <f>SUM(AZ26/AZ32)*100</f>
        <v>0.87743699757184301</v>
      </c>
      <c r="BA29" s="98"/>
      <c r="BB29" s="99">
        <f>SUM(BB26/BB32)*100</f>
        <v>0.75021080303556398</v>
      </c>
      <c r="BC29" s="98"/>
      <c r="BD29" s="99">
        <f>SUM(BD26/BD32)*100</f>
        <v>2.4844487605877799</v>
      </c>
      <c r="BE29" s="98"/>
      <c r="BF29" s="99">
        <f>SUM(BF26/BF32)*100</f>
        <v>-1.86733452273423</v>
      </c>
      <c r="BG29" s="98"/>
      <c r="BH29" s="99">
        <f>SUM(BH26/BH32)*100</f>
        <v>-3.3896912226041298</v>
      </c>
      <c r="BI29" s="98"/>
      <c r="BJ29" s="97">
        <f>BJ26/BJ35*100</f>
        <v>-6.0199943815421397</v>
      </c>
      <c r="BK29" s="98"/>
      <c r="BL29" s="97">
        <f>BL26/BL35*100</f>
        <v>-5.6343972889318401</v>
      </c>
      <c r="BM29" s="98"/>
      <c r="BN29" s="99">
        <f>BN26/BN35*100</f>
        <v>-5.6548616229980597</v>
      </c>
      <c r="BO29" s="98"/>
      <c r="BP29" s="99">
        <f>BP26/BP35*100</f>
        <v>-5.2817541238466399</v>
      </c>
      <c r="BQ29" s="98"/>
      <c r="BR29" s="99">
        <f>BR26/BR35*100</f>
        <v>-4.3187307348447401</v>
      </c>
      <c r="BS29" s="98"/>
      <c r="BT29" s="133">
        <f>BT26/BT38*100</f>
        <v>-3.6032984691177501</v>
      </c>
      <c r="BU29" s="145"/>
      <c r="BV29" s="133">
        <f>BV26/BV38*100</f>
        <v>-3.2975547464149502</v>
      </c>
      <c r="BW29" s="145"/>
      <c r="BX29" s="133">
        <f>BX26/BX38*100</f>
        <v>-3.1715424000736898</v>
      </c>
      <c r="BY29" s="145"/>
      <c r="BZ29" s="133">
        <f>BZ26/BZ38*100</f>
        <v>-4.7654686276216198</v>
      </c>
      <c r="CA29" s="146"/>
      <c r="CB29" s="147">
        <f>CB26/CB38*100</f>
        <v>-6.7880259131286103</v>
      </c>
      <c r="CC29" s="146"/>
      <c r="CD29" s="133" t="e">
        <f>CD26/CD38*100</f>
        <v>#VALUE!</v>
      </c>
      <c r="CE29" s="146"/>
      <c r="CF29" s="133" t="e">
        <f>CF26/CF38*100</f>
        <v>#VALUE!</v>
      </c>
      <c r="CG29" s="166"/>
      <c r="CH29" s="133" t="e">
        <f>CH26/CH38*100</f>
        <v>#VALUE!</v>
      </c>
      <c r="CI29" s="166"/>
      <c r="CJ29" s="147" t="e">
        <f>CJ26/CJ38*100</f>
        <v>#VALUE!</v>
      </c>
      <c r="CK29" s="166"/>
      <c r="CM29" s="183"/>
    </row>
    <row r="30" spans="1:91" s="72" customFormat="1" ht="15">
      <c r="A30" s="96" t="s">
        <v>19</v>
      </c>
      <c r="B30" s="97">
        <f>SUM(B26/B33)*100</f>
        <v>-3.78969203765757</v>
      </c>
      <c r="C30" s="98"/>
      <c r="D30" s="97">
        <f>SUM(D26/D33)*100</f>
        <v>-7.9587660122792396</v>
      </c>
      <c r="E30" s="98"/>
      <c r="F30" s="97">
        <f>SUM(F26/F33)*100</f>
        <v>-9.4675782059249993</v>
      </c>
      <c r="G30" s="98"/>
      <c r="H30" s="99">
        <f>SUM(H26/H33)*100</f>
        <v>-5.5315334317654496</v>
      </c>
      <c r="I30" s="98"/>
      <c r="J30" s="99">
        <f>SUM(J26/J33)*100</f>
        <v>-5.9336598779754199</v>
      </c>
      <c r="K30" s="98"/>
      <c r="L30" s="99">
        <f>SUM(L26/L33)*100</f>
        <v>-8.3589833787705601</v>
      </c>
      <c r="M30" s="98"/>
      <c r="N30" s="99">
        <f>SUM(N26/N33)*100</f>
        <v>-5.9615384615384599</v>
      </c>
      <c r="O30" s="98"/>
      <c r="P30" s="97">
        <f>SUM(P26/P33)*100</f>
        <v>-7.5182947195821797</v>
      </c>
      <c r="Q30" s="98"/>
      <c r="R30" s="97">
        <f>SUM(R26/R33)*100</f>
        <v>-5.82929421217698</v>
      </c>
      <c r="S30" s="98"/>
      <c r="T30" s="97">
        <f>SUM(T26/T33)*100</f>
        <v>-3.2469592808038099</v>
      </c>
      <c r="U30" s="98"/>
      <c r="V30" s="99">
        <f>SUM(V26/V33)*100</f>
        <v>-6.8231219835685097</v>
      </c>
      <c r="W30" s="98"/>
      <c r="X30" s="99">
        <f>SUM(X26/X33)*100</f>
        <v>-15.3656042270326</v>
      </c>
      <c r="Y30" s="98"/>
      <c r="Z30" s="99">
        <f>SUM(Z26/Z33)*100</f>
        <v>-16.3474359577706</v>
      </c>
      <c r="AA30" s="98"/>
      <c r="AB30" s="99">
        <f>SUM(AB26/AB33)*100</f>
        <v>-9.6646035463365703</v>
      </c>
      <c r="AC30" s="98"/>
      <c r="AD30" s="99">
        <f>SUM(AD26/AD33)*100</f>
        <v>-5.8944067943068097</v>
      </c>
      <c r="AE30" s="98"/>
      <c r="AF30" s="97">
        <f>SUM(AF26/AF33)*100</f>
        <v>-5.5861885386165699</v>
      </c>
      <c r="AG30" s="98"/>
      <c r="AH30" s="97">
        <f>SUM(AH26/AH33)*100</f>
        <v>-10.295307720795</v>
      </c>
      <c r="AI30" s="98"/>
      <c r="AJ30" s="99">
        <f>SUM(AJ26/AJ33)*100</f>
        <v>-7.5883332305605196</v>
      </c>
      <c r="AK30" s="98"/>
      <c r="AL30" s="99">
        <f>SUM(AL26/AL33)*100</f>
        <v>-3.5617624769946898</v>
      </c>
      <c r="AM30" s="98"/>
      <c r="AN30" s="99">
        <f>SUM(AN26/AN33)*100</f>
        <v>-3.24042838273165</v>
      </c>
      <c r="AO30" s="98"/>
      <c r="AP30" s="97">
        <f>SUM(AP26/AP33)*100</f>
        <v>-2.8862706896986099</v>
      </c>
      <c r="AQ30" s="98"/>
      <c r="AR30" s="99">
        <f>SUM(AR26/AR33)*100</f>
        <v>-1.9537754490353201</v>
      </c>
      <c r="AS30" s="98"/>
      <c r="AT30" s="99">
        <f>SUM(AT26/AT33)*100</f>
        <v>-0.82491604836675902</v>
      </c>
      <c r="AU30" s="98"/>
      <c r="AV30" s="97">
        <f>SUM(AV26/AV33)*100</f>
        <v>0.20558326993547901</v>
      </c>
      <c r="AW30" s="98"/>
      <c r="AX30" s="99">
        <f>SUM(AX26/AX33)*100</f>
        <v>2.25519287833828</v>
      </c>
      <c r="AY30" s="98"/>
      <c r="AZ30" s="99">
        <f>SUM(AZ26/AZ33)*100</f>
        <v>0.83650976302635804</v>
      </c>
      <c r="BA30" s="98"/>
      <c r="BB30" s="99">
        <f>SUM(BB26/BB33)*100</f>
        <v>0.71531885880039303</v>
      </c>
      <c r="BC30" s="98"/>
      <c r="BD30" s="99">
        <f>SUM(BD26/BD33)*100</f>
        <v>2.35135470820987</v>
      </c>
      <c r="BE30" s="98"/>
      <c r="BF30" s="99">
        <f>SUM(BF26/BF33)*100</f>
        <v>-1.76632785276247</v>
      </c>
      <c r="BG30" s="98"/>
      <c r="BH30" s="99">
        <f>SUM(BH26/BH33)*100</f>
        <v>-3.15430038169462</v>
      </c>
      <c r="BI30" s="98"/>
      <c r="BJ30" s="97">
        <f>BJ26/BJ36*100</f>
        <v>-5.5316904273557004</v>
      </c>
      <c r="BK30" s="98"/>
      <c r="BL30" s="97">
        <f>BL26/BL36*100</f>
        <v>-5.2249283139381504</v>
      </c>
      <c r="BM30" s="98"/>
      <c r="BN30" s="97">
        <f>BN26/BN36*100</f>
        <v>-5.2850503505883104</v>
      </c>
      <c r="BO30" s="98"/>
      <c r="BP30" s="97">
        <f>BP26/BP36*100</f>
        <v>-4.9975045908364804</v>
      </c>
      <c r="BQ30" s="98"/>
      <c r="BR30" s="99">
        <f>BR26/BR36*100</f>
        <v>-4.0964206156338596</v>
      </c>
      <c r="BS30" s="98"/>
      <c r="BT30" s="97">
        <f>BT26/BT39*100</f>
        <v>-3.44458384997185</v>
      </c>
      <c r="BU30" s="98"/>
      <c r="BV30" s="97">
        <f>BV26/BV39*100</f>
        <v>-3.2019960320652001</v>
      </c>
      <c r="BW30" s="98"/>
      <c r="BX30" s="97">
        <f>BX26/BX39*100</f>
        <v>-3.1048787086301699</v>
      </c>
      <c r="BY30" s="98"/>
      <c r="BZ30" s="97">
        <f>BZ26/BZ39*100</f>
        <v>-4.6229035949134296</v>
      </c>
      <c r="CA30" s="148"/>
      <c r="CB30" s="97">
        <f>CB26/CB39*100</f>
        <v>-6.6526666638610497</v>
      </c>
      <c r="CC30" s="148"/>
      <c r="CD30" s="97">
        <f>CD26/CD42*100</f>
        <v>-5.2682260534626</v>
      </c>
      <c r="CE30" s="148"/>
      <c r="CF30" s="97">
        <f>CF26/CF42*100</f>
        <v>-4.6623989056006501</v>
      </c>
      <c r="CG30" s="167"/>
      <c r="CH30" s="97">
        <f>CH26/CH42*100</f>
        <v>-4.3192477338527997</v>
      </c>
      <c r="CI30" s="167"/>
      <c r="CJ30" s="168">
        <f>CJ26/CJ42*100</f>
        <v>-3.7878921750535501</v>
      </c>
      <c r="CK30" s="167"/>
      <c r="CL30" s="168">
        <f>CL26/CL42*100</f>
        <v>-3.3814244837004699</v>
      </c>
      <c r="CM30" s="183"/>
    </row>
    <row r="31" spans="1:91" ht="8.1" customHeight="1">
      <c r="A31" s="95"/>
      <c r="B31" s="100"/>
      <c r="C31" s="101"/>
      <c r="D31" s="100"/>
      <c r="E31" s="98"/>
      <c r="F31" s="100"/>
      <c r="G31" s="98"/>
      <c r="H31" s="102"/>
      <c r="I31" s="98"/>
      <c r="J31" s="102"/>
      <c r="K31" s="98"/>
      <c r="L31" s="102"/>
      <c r="M31" s="98"/>
      <c r="N31" s="102"/>
      <c r="O31" s="98"/>
      <c r="P31" s="100"/>
      <c r="Q31" s="98"/>
      <c r="R31" s="100"/>
      <c r="S31" s="98"/>
      <c r="T31" s="100"/>
      <c r="U31" s="98"/>
      <c r="V31" s="102"/>
      <c r="W31" s="98"/>
      <c r="X31" s="102"/>
      <c r="Y31" s="98"/>
      <c r="Z31" s="102"/>
      <c r="AA31" s="98"/>
      <c r="AB31" s="102"/>
      <c r="AC31" s="98"/>
      <c r="AD31" s="102"/>
      <c r="AE31" s="98"/>
      <c r="AF31" s="100"/>
      <c r="AG31" s="98"/>
      <c r="AH31" s="100"/>
      <c r="AI31" s="98"/>
      <c r="AJ31" s="102"/>
      <c r="AK31" s="98"/>
      <c r="AL31" s="102"/>
      <c r="AM31" s="98"/>
      <c r="AN31" s="102"/>
      <c r="AO31" s="98"/>
      <c r="AP31" s="100"/>
      <c r="AQ31" s="98"/>
      <c r="AR31" s="102"/>
      <c r="AS31" s="98"/>
      <c r="AT31" s="102"/>
      <c r="AU31" s="98"/>
      <c r="AV31" s="100"/>
      <c r="AW31" s="98"/>
      <c r="AX31" s="102"/>
      <c r="AY31" s="98"/>
      <c r="AZ31" s="102"/>
      <c r="BA31" s="98"/>
      <c r="BB31" s="102"/>
      <c r="BC31" s="98"/>
      <c r="BD31" s="102"/>
      <c r="BE31" s="98"/>
      <c r="BF31" s="102"/>
      <c r="BG31" s="98"/>
      <c r="BH31" s="102"/>
      <c r="BI31" s="98"/>
      <c r="BJ31" s="100"/>
      <c r="BK31" s="98"/>
      <c r="BL31" s="100"/>
      <c r="BM31" s="98"/>
      <c r="BN31" s="100"/>
      <c r="BO31" s="98"/>
      <c r="BP31" s="102"/>
      <c r="BQ31" s="98"/>
      <c r="BR31" s="102"/>
      <c r="BS31" s="98"/>
      <c r="BT31" s="100"/>
      <c r="BU31" s="98"/>
      <c r="BV31" s="100"/>
      <c r="BW31" s="98"/>
      <c r="BX31" s="100"/>
      <c r="BY31" s="98"/>
      <c r="BZ31" s="200"/>
      <c r="CA31" s="201"/>
      <c r="CB31" s="103"/>
      <c r="CC31" s="105"/>
      <c r="CD31" s="200"/>
      <c r="CE31" s="201"/>
      <c r="CF31" s="202"/>
      <c r="CG31" s="203"/>
      <c r="CH31" s="202"/>
      <c r="CI31" s="203"/>
      <c r="CJ31" s="202"/>
      <c r="CK31" s="203"/>
      <c r="CM31" s="144"/>
    </row>
    <row r="32" spans="1:91">
      <c r="A32" s="95" t="s">
        <v>20</v>
      </c>
      <c r="B32" s="103">
        <v>12181</v>
      </c>
      <c r="C32" s="91"/>
      <c r="D32" s="103">
        <v>12832</v>
      </c>
      <c r="E32" s="92">
        <f>SUM(D32-B32)/B32*100</f>
        <v>5.3443888022329897</v>
      </c>
      <c r="F32" s="103">
        <v>14106</v>
      </c>
      <c r="G32" s="92">
        <f>SUM(F32-D32)/D32*100</f>
        <v>9.9283042394015002</v>
      </c>
      <c r="H32" s="104">
        <v>18306</v>
      </c>
      <c r="I32" s="92">
        <f>SUM(H32-F32)/F32*100</f>
        <v>29.774564015312599</v>
      </c>
      <c r="J32" s="104">
        <v>22275</v>
      </c>
      <c r="K32" s="92">
        <f>SUM(J32-H32)/H32*100</f>
        <v>21.681415929203499</v>
      </c>
      <c r="L32" s="104">
        <v>22017</v>
      </c>
      <c r="M32" s="92">
        <f>SUM(L32-J32)/J32*100</f>
        <v>-1.1582491582491601</v>
      </c>
      <c r="N32" s="104">
        <v>27503</v>
      </c>
      <c r="O32" s="92">
        <f>SUM(N32-L32)/L32*100</f>
        <v>24.917109506290601</v>
      </c>
      <c r="P32" s="103">
        <v>31657</v>
      </c>
      <c r="Q32" s="92">
        <f>SUM(P32-N32)/N32*100</f>
        <v>15.1038068574337</v>
      </c>
      <c r="R32" s="103">
        <v>36876</v>
      </c>
      <c r="S32" s="92">
        <f>SUM(R32-P32)/P32*100</f>
        <v>16.486085226016399</v>
      </c>
      <c r="T32" s="103">
        <v>45200</v>
      </c>
      <c r="U32" s="92">
        <f>SUM(T32-R32)/R32*100</f>
        <v>22.572947174313899</v>
      </c>
      <c r="V32" s="104">
        <v>52370</v>
      </c>
      <c r="W32" s="92">
        <f>SUM(V32-T32)/T32*100</f>
        <v>15.8628318584071</v>
      </c>
      <c r="X32" s="104">
        <v>56663</v>
      </c>
      <c r="Y32" s="92">
        <f>SUM(X32-V32)/V32*100</f>
        <v>8.1974412831773904</v>
      </c>
      <c r="Z32" s="104">
        <v>60849</v>
      </c>
      <c r="AA32" s="92">
        <f>SUM(Z32-X32)/X32*100</f>
        <v>7.3875368406191004</v>
      </c>
      <c r="AB32" s="104">
        <v>67293</v>
      </c>
      <c r="AC32" s="92">
        <f>SUM(AB32-Z32)/Z32*100</f>
        <v>10.5901493861855</v>
      </c>
      <c r="AD32" s="104">
        <v>75597</v>
      </c>
      <c r="AE32" s="92">
        <f>SUM(AD32-AB32)/AB32*100</f>
        <v>12.340065088493599</v>
      </c>
      <c r="AF32" s="103">
        <v>73335</v>
      </c>
      <c r="AG32" s="92">
        <f>SUM(AF32-AD32)/AD32*100</f>
        <v>-2.9921822294535501</v>
      </c>
      <c r="AH32" s="103">
        <v>68088</v>
      </c>
      <c r="AI32" s="92">
        <f>SUM(AH32-AF32)/AF32*100</f>
        <v>-7.1548373900593196</v>
      </c>
      <c r="AJ32" s="104">
        <v>76104</v>
      </c>
      <c r="AK32" s="92">
        <f>SUM(AJ32-AH32)/AH32*100</f>
        <v>11.772999647515</v>
      </c>
      <c r="AL32" s="104">
        <v>87286</v>
      </c>
      <c r="AM32" s="92">
        <f>SUM(AL32-AJ32)/AJ32*100</f>
        <v>14.6930516135814</v>
      </c>
      <c r="AN32" s="104">
        <v>99330</v>
      </c>
      <c r="AO32" s="92">
        <f>SUM(AN32-AL32)/AL32*100</f>
        <v>13.798318172444599</v>
      </c>
      <c r="AP32" s="103">
        <v>114017</v>
      </c>
      <c r="AQ32" s="92">
        <f>SUM(AP32-AN32)/AN32*100</f>
        <v>14.7860666465318</v>
      </c>
      <c r="AR32" s="104">
        <v>128324</v>
      </c>
      <c r="AS32" s="92">
        <f>SUM(AR32-AP32)/AP32*100</f>
        <v>12.548128787812299</v>
      </c>
      <c r="AT32" s="104">
        <v>142676</v>
      </c>
      <c r="AU32" s="92">
        <f>SUM(AT32-AR32)/AR32*100</f>
        <v>11.1841900190144</v>
      </c>
      <c r="AV32" s="103">
        <v>163928</v>
      </c>
      <c r="AW32" s="92">
        <f>SUM(AV32-AT32)/AT32*100</f>
        <v>14.895287224200301</v>
      </c>
      <c r="AX32" s="104">
        <v>186049</v>
      </c>
      <c r="AY32" s="92">
        <f>SUM(AX32-AV32)/AV32*100</f>
        <v>13.4943389780879</v>
      </c>
      <c r="AZ32" s="104">
        <v>212095</v>
      </c>
      <c r="BA32" s="92">
        <f>SUM(AZ32-AX32)/AX32*100</f>
        <v>13.9995377561825</v>
      </c>
      <c r="BB32" s="104">
        <v>241932</v>
      </c>
      <c r="BC32" s="92">
        <f>SUM(BB32-AZ32)/AZ32*100</f>
        <v>14.067752658007</v>
      </c>
      <c r="BD32" s="104">
        <v>266699</v>
      </c>
      <c r="BE32" s="92">
        <f>SUM(BD32-BB32)/BB32*100</f>
        <v>10.2371740819734</v>
      </c>
      <c r="BF32" s="104">
        <v>267922</v>
      </c>
      <c r="BG32" s="92">
        <f>SUM(BF32-BD32)/BD32*100</f>
        <v>0.45856939846043698</v>
      </c>
      <c r="BH32" s="104">
        <v>279878</v>
      </c>
      <c r="BI32" s="92">
        <f>SUM(BH32-BF32)/BF32*100</f>
        <v>4.4624928150730403</v>
      </c>
      <c r="BJ32" s="204" t="s">
        <v>21</v>
      </c>
      <c r="BK32" s="201"/>
      <c r="BL32" s="204" t="s">
        <v>21</v>
      </c>
      <c r="BM32" s="201"/>
      <c r="BN32" s="204" t="s">
        <v>21</v>
      </c>
      <c r="BO32" s="201"/>
      <c r="BP32" s="204" t="s">
        <v>21</v>
      </c>
      <c r="BQ32" s="201"/>
      <c r="BR32" s="204" t="s">
        <v>21</v>
      </c>
      <c r="BS32" s="201"/>
      <c r="BT32" s="204" t="s">
        <v>21</v>
      </c>
      <c r="BU32" s="201"/>
      <c r="BV32" s="204" t="s">
        <v>21</v>
      </c>
      <c r="BW32" s="201"/>
      <c r="BX32" s="204" t="s">
        <v>21</v>
      </c>
      <c r="BY32" s="201"/>
      <c r="BZ32" s="204" t="s">
        <v>21</v>
      </c>
      <c r="CA32" s="201"/>
      <c r="CB32" s="204" t="s">
        <v>21</v>
      </c>
      <c r="CC32" s="201"/>
      <c r="CD32" s="204" t="s">
        <v>21</v>
      </c>
      <c r="CE32" s="201"/>
      <c r="CF32" s="205" t="s">
        <v>21</v>
      </c>
      <c r="CG32" s="203"/>
      <c r="CH32" s="205" t="s">
        <v>21</v>
      </c>
      <c r="CI32" s="203"/>
      <c r="CJ32" s="205" t="s">
        <v>21</v>
      </c>
      <c r="CK32" s="203"/>
      <c r="CL32" s="205" t="s">
        <v>21</v>
      </c>
      <c r="CM32" s="203"/>
    </row>
    <row r="33" spans="1:91">
      <c r="A33" s="95" t="s">
        <v>22</v>
      </c>
      <c r="B33" s="103">
        <v>12534</v>
      </c>
      <c r="C33" s="91"/>
      <c r="D33" s="103">
        <v>13193</v>
      </c>
      <c r="E33" s="92">
        <f>SUM(D33-B33)/B33*100</f>
        <v>5.2576990585607204</v>
      </c>
      <c r="F33" s="103">
        <v>14481</v>
      </c>
      <c r="G33" s="92">
        <f>SUM(F33-D33)/D33*100</f>
        <v>9.7627529750625293</v>
      </c>
      <c r="H33" s="104">
        <v>18964</v>
      </c>
      <c r="I33" s="92">
        <f>SUM(H33-F33)/F33*100</f>
        <v>30.957806781299599</v>
      </c>
      <c r="J33" s="104">
        <v>23274</v>
      </c>
      <c r="K33" s="92">
        <f>SUM(J33-H33)/H33*100</f>
        <v>22.727272727272702</v>
      </c>
      <c r="L33" s="104">
        <v>22742</v>
      </c>
      <c r="M33" s="92">
        <f>SUM(L33-J33)/J33*100</f>
        <v>-2.2858124946292002</v>
      </c>
      <c r="N33" s="104">
        <v>28600</v>
      </c>
      <c r="O33" s="92">
        <f>SUM(N33-L33)/L33*100</f>
        <v>25.758508486500698</v>
      </c>
      <c r="P33" s="103">
        <v>32933</v>
      </c>
      <c r="Q33" s="92">
        <f>SUM(P33-N33)/N33*100</f>
        <v>15.1503496503497</v>
      </c>
      <c r="R33" s="103">
        <v>38581</v>
      </c>
      <c r="S33" s="92">
        <f>SUM(R33-P33)/P33*100</f>
        <v>17.149971153554201</v>
      </c>
      <c r="T33" s="103">
        <v>47275</v>
      </c>
      <c r="U33" s="92">
        <f>SUM(T33-R33)/R33*100</f>
        <v>22.534408128353299</v>
      </c>
      <c r="V33" s="104">
        <v>54286</v>
      </c>
      <c r="W33" s="92">
        <f>SUM(V33-T33)/T33*100</f>
        <v>14.830248545743</v>
      </c>
      <c r="X33" s="104">
        <v>58670</v>
      </c>
      <c r="Y33" s="92">
        <f>SUM(X33-V33)/V33*100</f>
        <v>8.0757469697527906</v>
      </c>
      <c r="Z33" s="104">
        <v>63747</v>
      </c>
      <c r="AA33" s="92">
        <f>SUM(Z33-X33)/X33*100</f>
        <v>8.6534855974092402</v>
      </c>
      <c r="AB33" s="104">
        <v>71736</v>
      </c>
      <c r="AC33" s="92">
        <f>SUM(AB33-Z33)/Z33*100</f>
        <v>12.5323544637395</v>
      </c>
      <c r="AD33" s="104">
        <v>81009</v>
      </c>
      <c r="AE33" s="92">
        <f>SUM(AD33-AB33)/AB33*100</f>
        <v>12.9265640682503</v>
      </c>
      <c r="AF33" s="103">
        <v>78891</v>
      </c>
      <c r="AG33" s="92">
        <f>SUM(AF33-AD33)/AD33*100</f>
        <v>-2.61452431211347</v>
      </c>
      <c r="AH33" s="103">
        <v>72907</v>
      </c>
      <c r="AI33" s="92">
        <f>SUM(AH33-AF33)/AF33*100</f>
        <v>-7.5851491298120202</v>
      </c>
      <c r="AJ33" s="104">
        <v>81085</v>
      </c>
      <c r="AK33" s="92">
        <f>SUM(AJ33-AH33)/AH33*100</f>
        <v>11.217029914823</v>
      </c>
      <c r="AL33" s="104">
        <v>92370</v>
      </c>
      <c r="AM33" s="92">
        <f>SUM(AL33-AJ33)/AJ33*100</f>
        <v>13.9174939877906</v>
      </c>
      <c r="AN33" s="104">
        <v>105233</v>
      </c>
      <c r="AO33" s="92">
        <f>SUM(AN33-AL33)/AL33*100</f>
        <v>13.925516942730299</v>
      </c>
      <c r="AP33" s="103">
        <v>119081</v>
      </c>
      <c r="AQ33" s="92">
        <f>SUM(AP33-AN33)/AN33*100</f>
        <v>13.159370159550701</v>
      </c>
      <c r="AR33" s="104">
        <v>135123</v>
      </c>
      <c r="AS33" s="92">
        <f>SUM(AR33-AP33)/AP33*100</f>
        <v>13.4715025906736</v>
      </c>
      <c r="AT33" s="104">
        <v>150682</v>
      </c>
      <c r="AU33" s="92">
        <f>SUM(AT33-AR33)/AR33*100</f>
        <v>11.514694019523001</v>
      </c>
      <c r="AV33" s="103">
        <v>172193</v>
      </c>
      <c r="AW33" s="92">
        <f>SUM(AV33-AT33)/AT33*100</f>
        <v>14.2757595465948</v>
      </c>
      <c r="AX33" s="104">
        <v>195460</v>
      </c>
      <c r="AY33" s="92">
        <f>SUM(AX33-AV33)/AV33*100</f>
        <v>13.5121636768045</v>
      </c>
      <c r="AZ33" s="104">
        <v>222472</v>
      </c>
      <c r="BA33" s="92">
        <f>SUM(AZ33-AX33)/AX33*100</f>
        <v>13.819707357004001</v>
      </c>
      <c r="BB33" s="104">
        <v>253733</v>
      </c>
      <c r="BC33" s="92">
        <f>SUM(BB33-AZ33)/AZ33*100</f>
        <v>14.051655938724901</v>
      </c>
      <c r="BD33" s="104">
        <v>281795</v>
      </c>
      <c r="BE33" s="92">
        <f>SUM(BD33-BB33)/BB33*100</f>
        <v>11.0596571987089</v>
      </c>
      <c r="BF33" s="104">
        <v>283243</v>
      </c>
      <c r="BG33" s="92">
        <f>SUM(BF33-BD33)/BD33*100</f>
        <v>0.513848719814049</v>
      </c>
      <c r="BH33" s="104">
        <v>300764</v>
      </c>
      <c r="BI33" s="92">
        <f>SUM(BH33-BF33)/BF33*100</f>
        <v>6.18585454892089</v>
      </c>
      <c r="BJ33" s="204" t="s">
        <v>21</v>
      </c>
      <c r="BK33" s="201"/>
      <c r="BL33" s="204" t="s">
        <v>21</v>
      </c>
      <c r="BM33" s="201"/>
      <c r="BN33" s="204" t="s">
        <v>21</v>
      </c>
      <c r="BO33" s="201"/>
      <c r="BP33" s="204" t="s">
        <v>21</v>
      </c>
      <c r="BQ33" s="201"/>
      <c r="BR33" s="204" t="s">
        <v>21</v>
      </c>
      <c r="BS33" s="201"/>
      <c r="BT33" s="204" t="s">
        <v>21</v>
      </c>
      <c r="BU33" s="201"/>
      <c r="BV33" s="204" t="s">
        <v>21</v>
      </c>
      <c r="BW33" s="201"/>
      <c r="BX33" s="204" t="s">
        <v>21</v>
      </c>
      <c r="BY33" s="201"/>
      <c r="BZ33" s="204" t="s">
        <v>21</v>
      </c>
      <c r="CA33" s="201"/>
      <c r="CB33" s="204" t="s">
        <v>21</v>
      </c>
      <c r="CC33" s="201"/>
      <c r="CD33" s="204" t="s">
        <v>21</v>
      </c>
      <c r="CE33" s="201"/>
      <c r="CF33" s="205" t="s">
        <v>21</v>
      </c>
      <c r="CG33" s="203"/>
      <c r="CH33" s="205" t="s">
        <v>21</v>
      </c>
      <c r="CI33" s="203"/>
      <c r="CJ33" s="205" t="s">
        <v>21</v>
      </c>
      <c r="CK33" s="203"/>
      <c r="CL33" s="205" t="s">
        <v>21</v>
      </c>
      <c r="CM33" s="203"/>
    </row>
    <row r="34" spans="1:91" ht="8.1" customHeight="1">
      <c r="A34" s="95"/>
      <c r="B34" s="103"/>
      <c r="C34" s="91"/>
      <c r="D34" s="103"/>
      <c r="E34" s="92"/>
      <c r="F34" s="103"/>
      <c r="G34" s="92"/>
      <c r="H34" s="104"/>
      <c r="I34" s="92"/>
      <c r="J34" s="104"/>
      <c r="K34" s="92"/>
      <c r="L34" s="104"/>
      <c r="M34" s="92"/>
      <c r="N34" s="104"/>
      <c r="O34" s="92"/>
      <c r="P34" s="103"/>
      <c r="Q34" s="92"/>
      <c r="R34" s="103"/>
      <c r="S34" s="92"/>
      <c r="T34" s="103"/>
      <c r="U34" s="92"/>
      <c r="V34" s="104"/>
      <c r="W34" s="92"/>
      <c r="X34" s="104"/>
      <c r="Y34" s="92"/>
      <c r="Z34" s="104"/>
      <c r="AA34" s="92"/>
      <c r="AB34" s="104"/>
      <c r="AC34" s="92"/>
      <c r="AD34" s="104"/>
      <c r="AE34" s="92"/>
      <c r="AF34" s="103"/>
      <c r="AG34" s="92"/>
      <c r="AH34" s="103"/>
      <c r="AI34" s="92"/>
      <c r="AJ34" s="104"/>
      <c r="AK34" s="92"/>
      <c r="AL34" s="104"/>
      <c r="AM34" s="92"/>
      <c r="AN34" s="104"/>
      <c r="AO34" s="92"/>
      <c r="AP34" s="103"/>
      <c r="AQ34" s="92"/>
      <c r="AR34" s="104"/>
      <c r="AS34" s="92"/>
      <c r="AT34" s="104"/>
      <c r="AU34" s="92"/>
      <c r="AV34" s="103"/>
      <c r="AW34" s="92"/>
      <c r="AX34" s="104"/>
      <c r="AY34" s="92"/>
      <c r="AZ34" s="104"/>
      <c r="BA34" s="92"/>
      <c r="BB34" s="104"/>
      <c r="BC34" s="92"/>
      <c r="BD34" s="104"/>
      <c r="BE34" s="92"/>
      <c r="BF34" s="104"/>
      <c r="BG34" s="92"/>
      <c r="BH34" s="104"/>
      <c r="BI34" s="92"/>
      <c r="BJ34" s="103"/>
      <c r="BK34" s="92"/>
      <c r="BL34" s="103"/>
      <c r="BM34" s="92"/>
      <c r="BN34" s="103"/>
      <c r="BO34" s="92"/>
      <c r="BP34" s="104"/>
      <c r="BQ34" s="92"/>
      <c r="BR34" s="104"/>
      <c r="BS34" s="92"/>
      <c r="BT34" s="103"/>
      <c r="BU34" s="92"/>
      <c r="BV34" s="103"/>
      <c r="BW34" s="92"/>
      <c r="BX34" s="103"/>
      <c r="BY34" s="92"/>
      <c r="BZ34" s="143"/>
      <c r="CA34" s="144"/>
      <c r="CB34" s="137"/>
      <c r="CC34" s="144"/>
      <c r="CD34" s="143"/>
      <c r="CE34" s="144"/>
      <c r="CF34" s="163"/>
      <c r="CG34" s="164"/>
      <c r="CH34" s="163"/>
      <c r="CI34" s="164"/>
      <c r="CJ34" s="165"/>
      <c r="CK34" s="164"/>
      <c r="CL34" s="205" t="s">
        <v>21</v>
      </c>
      <c r="CM34" s="203"/>
    </row>
    <row r="35" spans="1:91">
      <c r="A35" s="95" t="s">
        <v>23</v>
      </c>
      <c r="B35" s="193" t="s">
        <v>21</v>
      </c>
      <c r="C35" s="91"/>
      <c r="D35" s="204" t="s">
        <v>21</v>
      </c>
      <c r="E35" s="201"/>
      <c r="F35" s="204" t="s">
        <v>21</v>
      </c>
      <c r="G35" s="201"/>
      <c r="H35" s="204" t="s">
        <v>21</v>
      </c>
      <c r="I35" s="201"/>
      <c r="J35" s="204" t="s">
        <v>21</v>
      </c>
      <c r="K35" s="201"/>
      <c r="L35" s="204" t="s">
        <v>21</v>
      </c>
      <c r="M35" s="201"/>
      <c r="N35" s="204" t="s">
        <v>21</v>
      </c>
      <c r="O35" s="201"/>
      <c r="P35" s="204" t="s">
        <v>21</v>
      </c>
      <c r="Q35" s="201"/>
      <c r="R35" s="204" t="s">
        <v>21</v>
      </c>
      <c r="S35" s="201"/>
      <c r="T35" s="204" t="s">
        <v>21</v>
      </c>
      <c r="U35" s="201"/>
      <c r="V35" s="204" t="s">
        <v>21</v>
      </c>
      <c r="W35" s="201"/>
      <c r="X35" s="204" t="s">
        <v>21</v>
      </c>
      <c r="Y35" s="201"/>
      <c r="Z35" s="204" t="s">
        <v>21</v>
      </c>
      <c r="AA35" s="201"/>
      <c r="AB35" s="204" t="s">
        <v>21</v>
      </c>
      <c r="AC35" s="201"/>
      <c r="AD35" s="204" t="s">
        <v>21</v>
      </c>
      <c r="AE35" s="201"/>
      <c r="AF35" s="204" t="s">
        <v>21</v>
      </c>
      <c r="AG35" s="201"/>
      <c r="AH35" s="204" t="s">
        <v>21</v>
      </c>
      <c r="AI35" s="201"/>
      <c r="AJ35" s="204" t="s">
        <v>21</v>
      </c>
      <c r="AK35" s="201"/>
      <c r="AL35" s="204" t="s">
        <v>21</v>
      </c>
      <c r="AM35" s="201"/>
      <c r="AN35" s="204" t="s">
        <v>21</v>
      </c>
      <c r="AO35" s="201"/>
      <c r="AP35" s="204" t="s">
        <v>21</v>
      </c>
      <c r="AQ35" s="201"/>
      <c r="AR35" s="204" t="s">
        <v>21</v>
      </c>
      <c r="AS35" s="201"/>
      <c r="AT35" s="204" t="s">
        <v>21</v>
      </c>
      <c r="AU35" s="201"/>
      <c r="AV35" s="204" t="s">
        <v>21</v>
      </c>
      <c r="AW35" s="201"/>
      <c r="AX35" s="204" t="s">
        <v>21</v>
      </c>
      <c r="AY35" s="201"/>
      <c r="AZ35" s="204" t="s">
        <v>21</v>
      </c>
      <c r="BA35" s="201"/>
      <c r="BB35" s="204" t="s">
        <v>21</v>
      </c>
      <c r="BC35" s="201"/>
      <c r="BD35" s="204" t="s">
        <v>21</v>
      </c>
      <c r="BE35" s="201"/>
      <c r="BF35" s="204" t="s">
        <v>21</v>
      </c>
      <c r="BG35" s="201"/>
      <c r="BH35" s="204" t="s">
        <v>21</v>
      </c>
      <c r="BI35" s="201"/>
      <c r="BJ35" s="103">
        <v>327492</v>
      </c>
      <c r="BK35" s="194" t="s">
        <v>21</v>
      </c>
      <c r="BL35" s="103">
        <v>326956</v>
      </c>
      <c r="BM35" s="92">
        <f>SUM(BL35-BJ35)/BJ35*100</f>
        <v>-0.16366812013728599</v>
      </c>
      <c r="BN35" s="103">
        <v>358152</v>
      </c>
      <c r="BO35" s="92">
        <f>SUM(BN35-BL35)/BL35*100</f>
        <v>9.5413450127845891</v>
      </c>
      <c r="BP35" s="104">
        <v>396232</v>
      </c>
      <c r="BQ35" s="92">
        <f>SUM(BP35-BN35)/BN35*100</f>
        <v>10.632357211463299</v>
      </c>
      <c r="BR35" s="104">
        <v>449646</v>
      </c>
      <c r="BS35" s="92">
        <f>SUM(BR35-BP35)/BP35*100</f>
        <v>13.4804861798138</v>
      </c>
      <c r="BT35" s="204" t="s">
        <v>21</v>
      </c>
      <c r="BU35" s="201"/>
      <c r="BV35" s="204" t="s">
        <v>21</v>
      </c>
      <c r="BW35" s="201"/>
      <c r="BX35" s="204" t="s">
        <v>21</v>
      </c>
      <c r="BY35" s="201"/>
      <c r="BZ35" s="204" t="s">
        <v>21</v>
      </c>
      <c r="CA35" s="201"/>
      <c r="CB35" s="204" t="s">
        <v>21</v>
      </c>
      <c r="CC35" s="201"/>
      <c r="CD35" s="204" t="s">
        <v>21</v>
      </c>
      <c r="CE35" s="201"/>
      <c r="CF35" s="205" t="s">
        <v>21</v>
      </c>
      <c r="CG35" s="203"/>
      <c r="CH35" s="205" t="s">
        <v>21</v>
      </c>
      <c r="CI35" s="203"/>
      <c r="CJ35" s="205" t="s">
        <v>21</v>
      </c>
      <c r="CK35" s="203"/>
      <c r="CL35" s="205" t="s">
        <v>21</v>
      </c>
      <c r="CM35" s="203"/>
    </row>
    <row r="36" spans="1:91">
      <c r="A36" s="95" t="s">
        <v>24</v>
      </c>
      <c r="B36" s="193" t="s">
        <v>21</v>
      </c>
      <c r="C36" s="91"/>
      <c r="D36" s="204" t="s">
        <v>21</v>
      </c>
      <c r="E36" s="201"/>
      <c r="F36" s="204" t="s">
        <v>21</v>
      </c>
      <c r="G36" s="201"/>
      <c r="H36" s="204" t="s">
        <v>21</v>
      </c>
      <c r="I36" s="201"/>
      <c r="J36" s="204" t="s">
        <v>21</v>
      </c>
      <c r="K36" s="201"/>
      <c r="L36" s="204" t="s">
        <v>21</v>
      </c>
      <c r="M36" s="201"/>
      <c r="N36" s="204" t="s">
        <v>21</v>
      </c>
      <c r="O36" s="201"/>
      <c r="P36" s="204" t="s">
        <v>21</v>
      </c>
      <c r="Q36" s="201"/>
      <c r="R36" s="204" t="s">
        <v>21</v>
      </c>
      <c r="S36" s="201"/>
      <c r="T36" s="204" t="s">
        <v>21</v>
      </c>
      <c r="U36" s="201"/>
      <c r="V36" s="204" t="s">
        <v>21</v>
      </c>
      <c r="W36" s="201"/>
      <c r="X36" s="204" t="s">
        <v>21</v>
      </c>
      <c r="Y36" s="201"/>
      <c r="Z36" s="204" t="s">
        <v>21</v>
      </c>
      <c r="AA36" s="201"/>
      <c r="AB36" s="204" t="s">
        <v>21</v>
      </c>
      <c r="AC36" s="201"/>
      <c r="AD36" s="204" t="s">
        <v>21</v>
      </c>
      <c r="AE36" s="201"/>
      <c r="AF36" s="204" t="s">
        <v>21</v>
      </c>
      <c r="AG36" s="201"/>
      <c r="AH36" s="204" t="s">
        <v>21</v>
      </c>
      <c r="AI36" s="201"/>
      <c r="AJ36" s="204" t="s">
        <v>21</v>
      </c>
      <c r="AK36" s="201"/>
      <c r="AL36" s="204" t="s">
        <v>21</v>
      </c>
      <c r="AM36" s="201"/>
      <c r="AN36" s="204" t="s">
        <v>21</v>
      </c>
      <c r="AO36" s="201"/>
      <c r="AP36" s="204" t="s">
        <v>21</v>
      </c>
      <c r="AQ36" s="201"/>
      <c r="AR36" s="204" t="s">
        <v>21</v>
      </c>
      <c r="AS36" s="201"/>
      <c r="AT36" s="204" t="s">
        <v>21</v>
      </c>
      <c r="AU36" s="201"/>
      <c r="AV36" s="204" t="s">
        <v>21</v>
      </c>
      <c r="AW36" s="201"/>
      <c r="AX36" s="204" t="s">
        <v>21</v>
      </c>
      <c r="AY36" s="201"/>
      <c r="AZ36" s="204" t="s">
        <v>21</v>
      </c>
      <c r="BA36" s="201"/>
      <c r="BB36" s="204" t="s">
        <v>21</v>
      </c>
      <c r="BC36" s="201"/>
      <c r="BD36" s="204" t="s">
        <v>21</v>
      </c>
      <c r="BE36" s="201"/>
      <c r="BF36" s="204" t="s">
        <v>21</v>
      </c>
      <c r="BG36" s="201"/>
      <c r="BH36" s="204" t="s">
        <v>21</v>
      </c>
      <c r="BI36" s="201"/>
      <c r="BJ36" s="103">
        <v>356401</v>
      </c>
      <c r="BK36" s="194" t="s">
        <v>21</v>
      </c>
      <c r="BL36" s="103">
        <v>352579</v>
      </c>
      <c r="BM36" s="92">
        <f>SUM(BL36-BJ36)/BJ36*100</f>
        <v>-1.0723875634467901</v>
      </c>
      <c r="BN36" s="103">
        <v>383213</v>
      </c>
      <c r="BO36" s="92">
        <f>SUM(BN36-BL36)/BL36*100</f>
        <v>8.68854923293787</v>
      </c>
      <c r="BP36" s="104">
        <v>418769</v>
      </c>
      <c r="BQ36" s="92">
        <f>SUM(BP36-BN36)/BN36*100</f>
        <v>9.2783908687857704</v>
      </c>
      <c r="BR36" s="104">
        <v>474048</v>
      </c>
      <c r="BS36" s="92">
        <f>SUM(BR36-BP36)/BP36*100</f>
        <v>13.200356282341801</v>
      </c>
      <c r="BT36" s="204" t="s">
        <v>21</v>
      </c>
      <c r="BU36" s="201"/>
      <c r="BV36" s="204" t="s">
        <v>21</v>
      </c>
      <c r="BW36" s="201"/>
      <c r="BX36" s="204" t="s">
        <v>21</v>
      </c>
      <c r="BY36" s="201"/>
      <c r="BZ36" s="204" t="s">
        <v>21</v>
      </c>
      <c r="CA36" s="201"/>
      <c r="CB36" s="204" t="s">
        <v>21</v>
      </c>
      <c r="CC36" s="201"/>
      <c r="CD36" s="204" t="s">
        <v>21</v>
      </c>
      <c r="CE36" s="201"/>
      <c r="CF36" s="205" t="s">
        <v>21</v>
      </c>
      <c r="CG36" s="203"/>
      <c r="CH36" s="205" t="s">
        <v>21</v>
      </c>
      <c r="CI36" s="203"/>
      <c r="CJ36" s="205" t="s">
        <v>21</v>
      </c>
      <c r="CK36" s="203"/>
      <c r="CL36" s="205" t="s">
        <v>21</v>
      </c>
      <c r="CM36" s="203"/>
    </row>
    <row r="37" spans="1:91" ht="8.1" customHeight="1">
      <c r="A37" s="95"/>
      <c r="B37" s="103"/>
      <c r="C37" s="91"/>
      <c r="D37" s="103"/>
      <c r="E37" s="105"/>
      <c r="F37" s="103"/>
      <c r="G37" s="105"/>
      <c r="H37" s="104"/>
      <c r="I37" s="105"/>
      <c r="J37" s="104"/>
      <c r="K37" s="105"/>
      <c r="L37" s="104"/>
      <c r="M37" s="105"/>
      <c r="N37" s="104"/>
      <c r="O37" s="105"/>
      <c r="P37" s="103"/>
      <c r="Q37" s="105"/>
      <c r="R37" s="103"/>
      <c r="S37" s="105"/>
      <c r="T37" s="103"/>
      <c r="U37" s="105"/>
      <c r="V37" s="104"/>
      <c r="W37" s="105"/>
      <c r="X37" s="104"/>
      <c r="Y37" s="105"/>
      <c r="Z37" s="104"/>
      <c r="AA37" s="105"/>
      <c r="AB37" s="104"/>
      <c r="AC37" s="105"/>
      <c r="AD37" s="104"/>
      <c r="AE37" s="105"/>
      <c r="AF37" s="103"/>
      <c r="AG37" s="105"/>
      <c r="AH37" s="103"/>
      <c r="AI37" s="105"/>
      <c r="AJ37" s="104"/>
      <c r="AK37" s="105"/>
      <c r="AL37" s="104"/>
      <c r="AM37" s="105"/>
      <c r="AN37" s="104"/>
      <c r="AO37" s="105"/>
      <c r="AP37" s="103"/>
      <c r="AQ37" s="105"/>
      <c r="AR37" s="104"/>
      <c r="AS37" s="105"/>
      <c r="AT37" s="104"/>
      <c r="AU37" s="105"/>
      <c r="AV37" s="103"/>
      <c r="AW37" s="105"/>
      <c r="AX37" s="104"/>
      <c r="AY37" s="105"/>
      <c r="AZ37" s="104"/>
      <c r="BA37" s="105"/>
      <c r="BB37" s="104"/>
      <c r="BC37" s="105"/>
      <c r="BD37" s="104"/>
      <c r="BE37" s="105"/>
      <c r="BF37" s="104"/>
      <c r="BG37" s="105"/>
      <c r="BH37" s="104"/>
      <c r="BI37" s="105"/>
      <c r="BJ37" s="103"/>
      <c r="BK37" s="92"/>
      <c r="BL37" s="103"/>
      <c r="BM37" s="92"/>
      <c r="BN37" s="103"/>
      <c r="BO37" s="92"/>
      <c r="BP37" s="104"/>
      <c r="BQ37" s="92"/>
      <c r="BR37" s="104"/>
      <c r="BS37" s="92"/>
      <c r="BT37" s="103"/>
      <c r="BU37" s="92"/>
      <c r="BV37" s="103"/>
      <c r="BW37" s="92"/>
      <c r="BX37" s="103"/>
      <c r="BY37" s="92"/>
      <c r="BZ37" s="103"/>
      <c r="CA37" s="92"/>
      <c r="CB37" s="149"/>
      <c r="CC37" s="92"/>
      <c r="CD37" s="103"/>
      <c r="CE37" s="92"/>
      <c r="CF37" s="170"/>
      <c r="CG37" s="154"/>
      <c r="CH37" s="170"/>
      <c r="CI37" s="154"/>
      <c r="CJ37" s="169"/>
      <c r="CK37" s="154"/>
      <c r="CL37" s="205" t="s">
        <v>21</v>
      </c>
      <c r="CM37" s="203"/>
    </row>
    <row r="38" spans="1:91">
      <c r="A38" s="95" t="s">
        <v>25</v>
      </c>
      <c r="B38" s="193" t="s">
        <v>21</v>
      </c>
      <c r="C38" s="91"/>
      <c r="D38" s="204" t="s">
        <v>21</v>
      </c>
      <c r="E38" s="201"/>
      <c r="F38" s="204" t="s">
        <v>21</v>
      </c>
      <c r="G38" s="201"/>
      <c r="H38" s="204" t="s">
        <v>21</v>
      </c>
      <c r="I38" s="201"/>
      <c r="J38" s="204" t="s">
        <v>21</v>
      </c>
      <c r="K38" s="201"/>
      <c r="L38" s="204" t="s">
        <v>21</v>
      </c>
      <c r="M38" s="201"/>
      <c r="N38" s="204" t="s">
        <v>21</v>
      </c>
      <c r="O38" s="201"/>
      <c r="P38" s="204" t="s">
        <v>21</v>
      </c>
      <c r="Q38" s="201"/>
      <c r="R38" s="204" t="s">
        <v>21</v>
      </c>
      <c r="S38" s="201"/>
      <c r="T38" s="204" t="s">
        <v>21</v>
      </c>
      <c r="U38" s="201"/>
      <c r="V38" s="204" t="s">
        <v>21</v>
      </c>
      <c r="W38" s="201"/>
      <c r="X38" s="204" t="s">
        <v>21</v>
      </c>
      <c r="Y38" s="201"/>
      <c r="Z38" s="204" t="s">
        <v>21</v>
      </c>
      <c r="AA38" s="201"/>
      <c r="AB38" s="204" t="s">
        <v>21</v>
      </c>
      <c r="AC38" s="201"/>
      <c r="AD38" s="204" t="s">
        <v>21</v>
      </c>
      <c r="AE38" s="201"/>
      <c r="AF38" s="204" t="s">
        <v>21</v>
      </c>
      <c r="AG38" s="201"/>
      <c r="AH38" s="204" t="s">
        <v>21</v>
      </c>
      <c r="AI38" s="201"/>
      <c r="AJ38" s="204" t="s">
        <v>21</v>
      </c>
      <c r="AK38" s="201"/>
      <c r="AL38" s="204" t="s">
        <v>21</v>
      </c>
      <c r="AM38" s="201"/>
      <c r="AN38" s="204" t="s">
        <v>21</v>
      </c>
      <c r="AO38" s="201"/>
      <c r="AP38" s="204" t="s">
        <v>21</v>
      </c>
      <c r="AQ38" s="201"/>
      <c r="AR38" s="204" t="s">
        <v>21</v>
      </c>
      <c r="AS38" s="201"/>
      <c r="AT38" s="204" t="s">
        <v>21</v>
      </c>
      <c r="AU38" s="201"/>
      <c r="AV38" s="204" t="s">
        <v>21</v>
      </c>
      <c r="AW38" s="201"/>
      <c r="AX38" s="204" t="s">
        <v>21</v>
      </c>
      <c r="AY38" s="201"/>
      <c r="AZ38" s="204" t="s">
        <v>21</v>
      </c>
      <c r="BA38" s="201"/>
      <c r="BB38" s="204" t="s">
        <v>21</v>
      </c>
      <c r="BC38" s="201"/>
      <c r="BD38" s="204" t="s">
        <v>21</v>
      </c>
      <c r="BE38" s="201"/>
      <c r="BF38" s="204" t="s">
        <v>21</v>
      </c>
      <c r="BG38" s="201"/>
      <c r="BH38" s="204" t="s">
        <v>21</v>
      </c>
      <c r="BI38" s="201"/>
      <c r="BJ38" s="204" t="s">
        <v>21</v>
      </c>
      <c r="BK38" s="201"/>
      <c r="BL38" s="204" t="s">
        <v>21</v>
      </c>
      <c r="BM38" s="201"/>
      <c r="BN38" s="204" t="s">
        <v>21</v>
      </c>
      <c r="BO38" s="201"/>
      <c r="BP38" s="204" t="s">
        <v>21</v>
      </c>
      <c r="BQ38" s="201"/>
      <c r="BR38" s="204" t="s">
        <v>21</v>
      </c>
      <c r="BS38" s="201"/>
      <c r="BT38" s="103">
        <v>519635</v>
      </c>
      <c r="BU38" s="194" t="s">
        <v>21</v>
      </c>
      <c r="BV38" s="103">
        <v>579490</v>
      </c>
      <c r="BW38" s="92">
        <f>SUM(BV38-BT38)/BT38*100</f>
        <v>11.5186621378468</v>
      </c>
      <c r="BX38" s="103">
        <v>651355</v>
      </c>
      <c r="BY38" s="92">
        <f>SUM(BX38-BV38)/BV38*100</f>
        <v>12.401421939981701</v>
      </c>
      <c r="BZ38" s="103">
        <v>746915</v>
      </c>
      <c r="CA38" s="92">
        <v>14.7</v>
      </c>
      <c r="CB38" s="103">
        <v>698642</v>
      </c>
      <c r="CC38" s="92">
        <v>-9.6999999999999993</v>
      </c>
      <c r="CD38" s="204" t="s">
        <v>21</v>
      </c>
      <c r="CE38" s="201"/>
      <c r="CF38" s="205" t="s">
        <v>21</v>
      </c>
      <c r="CG38" s="203"/>
      <c r="CH38" s="205" t="s">
        <v>21</v>
      </c>
      <c r="CI38" s="203"/>
      <c r="CJ38" s="205" t="s">
        <v>21</v>
      </c>
      <c r="CK38" s="203"/>
      <c r="CL38" s="205" t="s">
        <v>21</v>
      </c>
      <c r="CM38" s="203"/>
    </row>
    <row r="39" spans="1:91">
      <c r="A39" s="95" t="s">
        <v>26</v>
      </c>
      <c r="B39" s="193" t="s">
        <v>21</v>
      </c>
      <c r="C39" s="91"/>
      <c r="D39" s="204" t="s">
        <v>21</v>
      </c>
      <c r="E39" s="201"/>
      <c r="F39" s="204" t="s">
        <v>21</v>
      </c>
      <c r="G39" s="201"/>
      <c r="H39" s="204" t="s">
        <v>21</v>
      </c>
      <c r="I39" s="201"/>
      <c r="J39" s="204" t="s">
        <v>21</v>
      </c>
      <c r="K39" s="201"/>
      <c r="L39" s="204" t="s">
        <v>21</v>
      </c>
      <c r="M39" s="201"/>
      <c r="N39" s="204" t="s">
        <v>21</v>
      </c>
      <c r="O39" s="201"/>
      <c r="P39" s="204" t="s">
        <v>21</v>
      </c>
      <c r="Q39" s="201"/>
      <c r="R39" s="204" t="s">
        <v>21</v>
      </c>
      <c r="S39" s="201"/>
      <c r="T39" s="204" t="s">
        <v>21</v>
      </c>
      <c r="U39" s="201"/>
      <c r="V39" s="204" t="s">
        <v>21</v>
      </c>
      <c r="W39" s="201"/>
      <c r="X39" s="204" t="s">
        <v>21</v>
      </c>
      <c r="Y39" s="201"/>
      <c r="Z39" s="204" t="s">
        <v>21</v>
      </c>
      <c r="AA39" s="201"/>
      <c r="AB39" s="204" t="s">
        <v>21</v>
      </c>
      <c r="AC39" s="201"/>
      <c r="AD39" s="204" t="s">
        <v>21</v>
      </c>
      <c r="AE39" s="201"/>
      <c r="AF39" s="204" t="s">
        <v>21</v>
      </c>
      <c r="AG39" s="201"/>
      <c r="AH39" s="204" t="s">
        <v>21</v>
      </c>
      <c r="AI39" s="201"/>
      <c r="AJ39" s="204" t="s">
        <v>21</v>
      </c>
      <c r="AK39" s="201"/>
      <c r="AL39" s="204" t="s">
        <v>21</v>
      </c>
      <c r="AM39" s="201"/>
      <c r="AN39" s="204" t="s">
        <v>21</v>
      </c>
      <c r="AO39" s="201"/>
      <c r="AP39" s="204" t="s">
        <v>21</v>
      </c>
      <c r="AQ39" s="201"/>
      <c r="AR39" s="204" t="s">
        <v>21</v>
      </c>
      <c r="AS39" s="201"/>
      <c r="AT39" s="204" t="s">
        <v>21</v>
      </c>
      <c r="AU39" s="201"/>
      <c r="AV39" s="204" t="s">
        <v>21</v>
      </c>
      <c r="AW39" s="201"/>
      <c r="AX39" s="204" t="s">
        <v>21</v>
      </c>
      <c r="AY39" s="201"/>
      <c r="AZ39" s="204" t="s">
        <v>21</v>
      </c>
      <c r="BA39" s="201"/>
      <c r="BB39" s="204" t="s">
        <v>21</v>
      </c>
      <c r="BC39" s="201"/>
      <c r="BD39" s="204" t="s">
        <v>21</v>
      </c>
      <c r="BE39" s="201"/>
      <c r="BF39" s="204" t="s">
        <v>21</v>
      </c>
      <c r="BG39" s="201"/>
      <c r="BH39" s="204" t="s">
        <v>21</v>
      </c>
      <c r="BI39" s="201"/>
      <c r="BJ39" s="204" t="s">
        <v>21</v>
      </c>
      <c r="BK39" s="201"/>
      <c r="BL39" s="204" t="s">
        <v>21</v>
      </c>
      <c r="BM39" s="201"/>
      <c r="BN39" s="204" t="s">
        <v>21</v>
      </c>
      <c r="BO39" s="201"/>
      <c r="BP39" s="204" t="s">
        <v>21</v>
      </c>
      <c r="BQ39" s="201"/>
      <c r="BR39" s="204" t="s">
        <v>21</v>
      </c>
      <c r="BS39" s="201"/>
      <c r="BT39" s="103">
        <v>543578</v>
      </c>
      <c r="BU39" s="194" t="s">
        <v>21</v>
      </c>
      <c r="BV39" s="103">
        <v>596784</v>
      </c>
      <c r="BW39" s="92">
        <f>SUM(BV39-BT39)/BT39*100</f>
        <v>9.7881076864773799</v>
      </c>
      <c r="BX39" s="103">
        <v>665340</v>
      </c>
      <c r="BY39" s="92">
        <f>SUM(BX39-BV39)/BV39*100</f>
        <v>11.487573393388599</v>
      </c>
      <c r="BZ39" s="103">
        <v>769949</v>
      </c>
      <c r="CA39" s="92">
        <f>SUM(BZ39-BX39)/BX39*100</f>
        <v>15.722638049718901</v>
      </c>
      <c r="CB39" s="103">
        <v>712857</v>
      </c>
      <c r="CC39" s="92">
        <f>SUM(CB39-BZ39)/BZ39*100</f>
        <v>-7.4150365803449301</v>
      </c>
      <c r="CD39" s="204" t="s">
        <v>21</v>
      </c>
      <c r="CE39" s="201"/>
      <c r="CF39" s="205" t="s">
        <v>21</v>
      </c>
      <c r="CG39" s="203"/>
      <c r="CH39" s="205" t="s">
        <v>21</v>
      </c>
      <c r="CI39" s="203"/>
      <c r="CJ39" s="205" t="s">
        <v>21</v>
      </c>
      <c r="CK39" s="203"/>
      <c r="CL39" s="205" t="s">
        <v>21</v>
      </c>
      <c r="CM39" s="203"/>
    </row>
    <row r="40" spans="1:91">
      <c r="A40" s="95"/>
      <c r="B40" s="103"/>
      <c r="C40" s="91"/>
      <c r="D40" s="103"/>
      <c r="E40" s="105"/>
      <c r="F40" s="103"/>
      <c r="G40" s="105"/>
      <c r="H40" s="104"/>
      <c r="I40" s="105"/>
      <c r="J40" s="104"/>
      <c r="K40" s="105"/>
      <c r="L40" s="104"/>
      <c r="M40" s="105"/>
      <c r="N40" s="104"/>
      <c r="O40" s="105"/>
      <c r="P40" s="103"/>
      <c r="Q40" s="105"/>
      <c r="R40" s="103"/>
      <c r="S40" s="105"/>
      <c r="T40" s="103"/>
      <c r="U40" s="105"/>
      <c r="V40" s="104"/>
      <c r="W40" s="105"/>
      <c r="X40" s="104"/>
      <c r="Y40" s="105"/>
      <c r="Z40" s="104"/>
      <c r="AA40" s="105"/>
      <c r="AB40" s="104"/>
      <c r="AC40" s="105"/>
      <c r="AD40" s="104"/>
      <c r="AE40" s="105"/>
      <c r="AF40" s="103"/>
      <c r="AG40" s="105"/>
      <c r="AH40" s="103"/>
      <c r="AI40" s="105"/>
      <c r="AJ40" s="104"/>
      <c r="AK40" s="105"/>
      <c r="AL40" s="104"/>
      <c r="AM40" s="105"/>
      <c r="AN40" s="104"/>
      <c r="AO40" s="105"/>
      <c r="AP40" s="103"/>
      <c r="AQ40" s="105"/>
      <c r="AR40" s="104"/>
      <c r="AS40" s="105"/>
      <c r="AT40" s="104"/>
      <c r="AU40" s="105"/>
      <c r="AV40" s="103"/>
      <c r="AW40" s="105"/>
      <c r="AX40" s="104"/>
      <c r="AY40" s="105"/>
      <c r="AZ40" s="104"/>
      <c r="BA40" s="105"/>
      <c r="BB40" s="104"/>
      <c r="BC40" s="105"/>
      <c r="BD40" s="104"/>
      <c r="BE40" s="105"/>
      <c r="BF40" s="104"/>
      <c r="BG40" s="105"/>
      <c r="BH40" s="104"/>
      <c r="BI40" s="105"/>
      <c r="BJ40" s="103"/>
      <c r="BK40" s="105"/>
      <c r="BL40" s="103"/>
      <c r="BM40" s="105"/>
      <c r="BN40" s="103"/>
      <c r="BO40" s="105"/>
      <c r="BP40" s="104"/>
      <c r="BQ40" s="105"/>
      <c r="BR40" s="104"/>
      <c r="BS40" s="105"/>
      <c r="BT40" s="103"/>
      <c r="BU40" s="92"/>
      <c r="BV40" s="103"/>
      <c r="BW40" s="92"/>
      <c r="BX40" s="103"/>
      <c r="BY40" s="92"/>
      <c r="BZ40" s="103"/>
      <c r="CA40" s="92"/>
      <c r="CB40" s="103"/>
      <c r="CC40" s="92"/>
      <c r="CD40" s="103"/>
      <c r="CE40" s="92"/>
      <c r="CF40" s="170"/>
      <c r="CG40" s="92"/>
      <c r="CH40" s="170"/>
      <c r="CI40" s="92"/>
      <c r="CJ40" s="169"/>
      <c r="CK40" s="92"/>
      <c r="CM40" s="144"/>
    </row>
    <row r="41" spans="1:91">
      <c r="A41" s="95" t="s">
        <v>27</v>
      </c>
      <c r="B41" s="193" t="s">
        <v>21</v>
      </c>
      <c r="C41" s="91"/>
      <c r="D41" s="204" t="s">
        <v>21</v>
      </c>
      <c r="E41" s="201"/>
      <c r="F41" s="204" t="s">
        <v>21</v>
      </c>
      <c r="G41" s="201"/>
      <c r="H41" s="204" t="s">
        <v>21</v>
      </c>
      <c r="I41" s="201"/>
      <c r="J41" s="204" t="s">
        <v>21</v>
      </c>
      <c r="K41" s="201"/>
      <c r="L41" s="204" t="s">
        <v>21</v>
      </c>
      <c r="M41" s="201"/>
      <c r="N41" s="204" t="s">
        <v>21</v>
      </c>
      <c r="O41" s="201"/>
      <c r="P41" s="204" t="s">
        <v>21</v>
      </c>
      <c r="Q41" s="201"/>
      <c r="R41" s="204" t="s">
        <v>21</v>
      </c>
      <c r="S41" s="201"/>
      <c r="T41" s="204" t="s">
        <v>21</v>
      </c>
      <c r="U41" s="201"/>
      <c r="V41" s="204" t="s">
        <v>21</v>
      </c>
      <c r="W41" s="201"/>
      <c r="X41" s="204" t="s">
        <v>21</v>
      </c>
      <c r="Y41" s="201"/>
      <c r="Z41" s="204" t="s">
        <v>21</v>
      </c>
      <c r="AA41" s="201"/>
      <c r="AB41" s="204" t="s">
        <v>21</v>
      </c>
      <c r="AC41" s="201"/>
      <c r="AD41" s="204" t="s">
        <v>21</v>
      </c>
      <c r="AE41" s="201"/>
      <c r="AF41" s="204" t="s">
        <v>21</v>
      </c>
      <c r="AG41" s="201"/>
      <c r="AH41" s="204" t="s">
        <v>21</v>
      </c>
      <c r="AI41" s="201"/>
      <c r="AJ41" s="204" t="s">
        <v>21</v>
      </c>
      <c r="AK41" s="201"/>
      <c r="AL41" s="204" t="s">
        <v>21</v>
      </c>
      <c r="AM41" s="201"/>
      <c r="AN41" s="204" t="s">
        <v>21</v>
      </c>
      <c r="AO41" s="201"/>
      <c r="AP41" s="204" t="s">
        <v>21</v>
      </c>
      <c r="AQ41" s="201"/>
      <c r="AR41" s="204" t="s">
        <v>21</v>
      </c>
      <c r="AS41" s="201"/>
      <c r="AT41" s="204" t="s">
        <v>21</v>
      </c>
      <c r="AU41" s="201"/>
      <c r="AV41" s="204" t="s">
        <v>21</v>
      </c>
      <c r="AW41" s="201"/>
      <c r="AX41" s="204" t="s">
        <v>21</v>
      </c>
      <c r="AY41" s="201"/>
      <c r="AZ41" s="204" t="s">
        <v>21</v>
      </c>
      <c r="BA41" s="201"/>
      <c r="BB41" s="204" t="s">
        <v>21</v>
      </c>
      <c r="BC41" s="201"/>
      <c r="BD41" s="204" t="s">
        <v>21</v>
      </c>
      <c r="BE41" s="201"/>
      <c r="BF41" s="204" t="s">
        <v>21</v>
      </c>
      <c r="BG41" s="201"/>
      <c r="BH41" s="204" t="s">
        <v>21</v>
      </c>
      <c r="BI41" s="201"/>
      <c r="BJ41" s="204" t="s">
        <v>21</v>
      </c>
      <c r="BK41" s="201"/>
      <c r="BL41" s="204" t="s">
        <v>21</v>
      </c>
      <c r="BM41" s="201"/>
      <c r="BN41" s="204" t="s">
        <v>21</v>
      </c>
      <c r="BO41" s="201"/>
      <c r="BP41" s="204" t="s">
        <v>21</v>
      </c>
      <c r="BQ41" s="201"/>
      <c r="BR41" s="204" t="s">
        <v>21</v>
      </c>
      <c r="BS41" s="201"/>
      <c r="BT41" s="103"/>
      <c r="BU41" s="92"/>
      <c r="BV41" s="103"/>
      <c r="BW41" s="92"/>
      <c r="BX41" s="103"/>
      <c r="BY41" s="92"/>
      <c r="BZ41" s="103"/>
      <c r="CA41" s="92"/>
      <c r="CB41" s="103"/>
      <c r="CC41" s="92"/>
      <c r="CD41" s="103">
        <v>795303</v>
      </c>
      <c r="CE41" s="194" t="s">
        <v>21</v>
      </c>
      <c r="CF41" s="170">
        <v>890133</v>
      </c>
      <c r="CG41" s="92">
        <f>SUM(CF41-CD41)/CD41*100</f>
        <v>11.9237573604023</v>
      </c>
      <c r="CH41" s="170">
        <v>935410</v>
      </c>
      <c r="CI41" s="92">
        <f>SUM(CH41-CF41)/CF41*100</f>
        <v>5.0865432469080503</v>
      </c>
      <c r="CJ41" s="169">
        <v>984639</v>
      </c>
      <c r="CK41" s="92">
        <f>SUM(CJ41-CH41)/CH41*100</f>
        <v>5.2628259265990298</v>
      </c>
      <c r="CL41" s="184">
        <v>1069820</v>
      </c>
      <c r="CM41" s="92">
        <f>SUM(CL41-CJ41)/CJ41*100</f>
        <v>8.6509878239639093</v>
      </c>
    </row>
    <row r="42" spans="1:91">
      <c r="A42" s="95" t="s">
        <v>28</v>
      </c>
      <c r="B42" s="193" t="s">
        <v>21</v>
      </c>
      <c r="C42" s="91"/>
      <c r="D42" s="204" t="s">
        <v>21</v>
      </c>
      <c r="E42" s="201"/>
      <c r="F42" s="204" t="s">
        <v>21</v>
      </c>
      <c r="G42" s="201"/>
      <c r="H42" s="204" t="s">
        <v>21</v>
      </c>
      <c r="I42" s="201"/>
      <c r="J42" s="204" t="s">
        <v>21</v>
      </c>
      <c r="K42" s="201"/>
      <c r="L42" s="204" t="s">
        <v>21</v>
      </c>
      <c r="M42" s="201"/>
      <c r="N42" s="204" t="s">
        <v>21</v>
      </c>
      <c r="O42" s="201"/>
      <c r="P42" s="204" t="s">
        <v>21</v>
      </c>
      <c r="Q42" s="201"/>
      <c r="R42" s="204" t="s">
        <v>21</v>
      </c>
      <c r="S42" s="201"/>
      <c r="T42" s="204" t="s">
        <v>21</v>
      </c>
      <c r="U42" s="201"/>
      <c r="V42" s="204" t="s">
        <v>21</v>
      </c>
      <c r="W42" s="201"/>
      <c r="X42" s="204" t="s">
        <v>21</v>
      </c>
      <c r="Y42" s="201"/>
      <c r="Z42" s="204" t="s">
        <v>21</v>
      </c>
      <c r="AA42" s="201"/>
      <c r="AB42" s="204" t="s">
        <v>21</v>
      </c>
      <c r="AC42" s="201"/>
      <c r="AD42" s="204" t="s">
        <v>21</v>
      </c>
      <c r="AE42" s="201"/>
      <c r="AF42" s="204" t="s">
        <v>21</v>
      </c>
      <c r="AG42" s="201"/>
      <c r="AH42" s="204" t="s">
        <v>21</v>
      </c>
      <c r="AI42" s="201"/>
      <c r="AJ42" s="204" t="s">
        <v>21</v>
      </c>
      <c r="AK42" s="201"/>
      <c r="AL42" s="204" t="s">
        <v>21</v>
      </c>
      <c r="AM42" s="201"/>
      <c r="AN42" s="204" t="s">
        <v>21</v>
      </c>
      <c r="AO42" s="201"/>
      <c r="AP42" s="204" t="s">
        <v>21</v>
      </c>
      <c r="AQ42" s="201"/>
      <c r="AR42" s="204" t="s">
        <v>21</v>
      </c>
      <c r="AS42" s="201"/>
      <c r="AT42" s="204" t="s">
        <v>21</v>
      </c>
      <c r="AU42" s="201"/>
      <c r="AV42" s="204" t="s">
        <v>21</v>
      </c>
      <c r="AW42" s="201"/>
      <c r="AX42" s="204" t="s">
        <v>21</v>
      </c>
      <c r="AY42" s="201"/>
      <c r="AZ42" s="204" t="s">
        <v>21</v>
      </c>
      <c r="BA42" s="201"/>
      <c r="BB42" s="204" t="s">
        <v>21</v>
      </c>
      <c r="BC42" s="201"/>
      <c r="BD42" s="204" t="s">
        <v>21</v>
      </c>
      <c r="BE42" s="201"/>
      <c r="BF42" s="204" t="s">
        <v>21</v>
      </c>
      <c r="BG42" s="201"/>
      <c r="BH42" s="204" t="s">
        <v>21</v>
      </c>
      <c r="BI42" s="201"/>
      <c r="BJ42" s="204" t="s">
        <v>21</v>
      </c>
      <c r="BK42" s="201"/>
      <c r="BL42" s="204" t="s">
        <v>21</v>
      </c>
      <c r="BM42" s="201"/>
      <c r="BN42" s="204" t="s">
        <v>21</v>
      </c>
      <c r="BO42" s="201"/>
      <c r="BP42" s="204" t="s">
        <v>21</v>
      </c>
      <c r="BQ42" s="201"/>
      <c r="BR42" s="204" t="s">
        <v>21</v>
      </c>
      <c r="BS42" s="201"/>
      <c r="BT42" s="103"/>
      <c r="BU42" s="92"/>
      <c r="BV42" s="103"/>
      <c r="BW42" s="92"/>
      <c r="BX42" s="103"/>
      <c r="BY42" s="92"/>
      <c r="BZ42" s="103"/>
      <c r="CA42" s="92"/>
      <c r="CB42" s="103"/>
      <c r="CC42" s="92"/>
      <c r="CD42" s="103">
        <v>821434</v>
      </c>
      <c r="CE42" s="194" t="s">
        <v>21</v>
      </c>
      <c r="CF42" s="170">
        <v>911733</v>
      </c>
      <c r="CG42" s="92">
        <f>SUM(CF42-CD42)/CD42*100</f>
        <v>10.992849090736399</v>
      </c>
      <c r="CH42" s="170">
        <v>971252</v>
      </c>
      <c r="CI42" s="92">
        <f>SUM(CH42-CF42)/CF42*100</f>
        <v>6.5281173325962802</v>
      </c>
      <c r="CJ42" s="169">
        <v>1018614</v>
      </c>
      <c r="CK42" s="92">
        <f>SUM(CJ42-CH42)/CH42*100</f>
        <v>4.8763863549315696</v>
      </c>
      <c r="CL42" s="184">
        <v>1106443</v>
      </c>
      <c r="CM42" s="92">
        <f>SUM(CL42-CJ42)/CJ42*100</f>
        <v>8.6224025980400807</v>
      </c>
    </row>
    <row r="43" spans="1:91">
      <c r="A43" s="95"/>
      <c r="B43" s="103"/>
      <c r="C43" s="91"/>
      <c r="D43" s="103"/>
      <c r="E43" s="105"/>
      <c r="F43" s="103"/>
      <c r="G43" s="105"/>
      <c r="H43" s="104"/>
      <c r="I43" s="105"/>
      <c r="J43" s="104"/>
      <c r="K43" s="105"/>
      <c r="L43" s="104"/>
      <c r="M43" s="105"/>
      <c r="N43" s="104"/>
      <c r="O43" s="105"/>
      <c r="P43" s="103"/>
      <c r="Q43" s="105"/>
      <c r="R43" s="103"/>
      <c r="S43" s="105"/>
      <c r="T43" s="103"/>
      <c r="U43" s="105"/>
      <c r="V43" s="104"/>
      <c r="W43" s="105"/>
      <c r="X43" s="104"/>
      <c r="Y43" s="105"/>
      <c r="Z43" s="104"/>
      <c r="AA43" s="105"/>
      <c r="AB43" s="104"/>
      <c r="AC43" s="105"/>
      <c r="AD43" s="104"/>
      <c r="AE43" s="105"/>
      <c r="AF43" s="103"/>
      <c r="AG43" s="105"/>
      <c r="AH43" s="103"/>
      <c r="AI43" s="105"/>
      <c r="AJ43" s="104"/>
      <c r="AK43" s="105"/>
      <c r="AL43" s="104"/>
      <c r="AM43" s="105"/>
      <c r="AN43" s="104"/>
      <c r="AO43" s="105"/>
      <c r="AP43" s="103"/>
      <c r="AQ43" s="105"/>
      <c r="AR43" s="104"/>
      <c r="AS43" s="105"/>
      <c r="AT43" s="104"/>
      <c r="AU43" s="105"/>
      <c r="AV43" s="103"/>
      <c r="AW43" s="105"/>
      <c r="AX43" s="104"/>
      <c r="AY43" s="105"/>
      <c r="AZ43" s="104"/>
      <c r="BA43" s="105"/>
      <c r="BB43" s="104"/>
      <c r="BC43" s="105"/>
      <c r="BD43" s="104"/>
      <c r="BE43" s="105"/>
      <c r="BF43" s="104"/>
      <c r="BG43" s="105"/>
      <c r="BH43" s="104"/>
      <c r="BI43" s="105"/>
      <c r="BJ43" s="103"/>
      <c r="BK43" s="105"/>
      <c r="BL43" s="103"/>
      <c r="BM43" s="105"/>
      <c r="BN43" s="103"/>
      <c r="BO43" s="105"/>
      <c r="BP43" s="104"/>
      <c r="BQ43" s="105"/>
      <c r="BR43" s="104"/>
      <c r="BS43" s="105"/>
      <c r="BT43" s="103"/>
      <c r="BU43" s="92"/>
      <c r="BV43" s="103"/>
      <c r="BW43" s="92"/>
      <c r="BX43" s="103"/>
      <c r="BY43" s="92"/>
      <c r="BZ43" s="103"/>
      <c r="CA43" s="92"/>
      <c r="CB43" s="103"/>
      <c r="CC43" s="92"/>
      <c r="CD43" s="103"/>
      <c r="CE43" s="92"/>
      <c r="CF43" s="170"/>
      <c r="CG43" s="92"/>
      <c r="CH43" s="170"/>
      <c r="CI43" s="92"/>
      <c r="CJ43" s="169"/>
      <c r="CK43" s="92"/>
      <c r="CM43" s="144"/>
    </row>
    <row r="44" spans="1:91">
      <c r="A44" s="95"/>
      <c r="B44" s="103"/>
      <c r="C44" s="91"/>
      <c r="D44" s="103"/>
      <c r="E44" s="105"/>
      <c r="F44" s="103"/>
      <c r="G44" s="105"/>
      <c r="H44" s="104"/>
      <c r="I44" s="105"/>
      <c r="J44" s="104"/>
      <c r="K44" s="105"/>
      <c r="L44" s="104"/>
      <c r="M44" s="105"/>
      <c r="N44" s="104"/>
      <c r="O44" s="105"/>
      <c r="P44" s="103"/>
      <c r="Q44" s="105"/>
      <c r="R44" s="103"/>
      <c r="S44" s="105"/>
      <c r="T44" s="103"/>
      <c r="U44" s="105"/>
      <c r="V44" s="104"/>
      <c r="W44" s="105"/>
      <c r="X44" s="104"/>
      <c r="Y44" s="105"/>
      <c r="Z44" s="104"/>
      <c r="AA44" s="105"/>
      <c r="AB44" s="104"/>
      <c r="AC44" s="105"/>
      <c r="AD44" s="104"/>
      <c r="AE44" s="105"/>
      <c r="AF44" s="103"/>
      <c r="AG44" s="105"/>
      <c r="AH44" s="103"/>
      <c r="AI44" s="105"/>
      <c r="AJ44" s="104"/>
      <c r="AK44" s="105"/>
      <c r="AL44" s="104"/>
      <c r="AM44" s="105"/>
      <c r="AN44" s="104"/>
      <c r="AO44" s="105"/>
      <c r="AP44" s="103"/>
      <c r="AQ44" s="105"/>
      <c r="AR44" s="104"/>
      <c r="AS44" s="105"/>
      <c r="AT44" s="104"/>
      <c r="AU44" s="105"/>
      <c r="AV44" s="103"/>
      <c r="AW44" s="105"/>
      <c r="AX44" s="104"/>
      <c r="AY44" s="105"/>
      <c r="AZ44" s="104"/>
      <c r="BA44" s="105"/>
      <c r="BB44" s="104"/>
      <c r="BC44" s="105"/>
      <c r="BD44" s="104"/>
      <c r="BE44" s="105"/>
      <c r="BF44" s="104"/>
      <c r="BG44" s="105"/>
      <c r="BH44" s="104"/>
      <c r="BI44" s="105"/>
      <c r="BJ44" s="103"/>
      <c r="BK44" s="92"/>
      <c r="BL44" s="103"/>
      <c r="BM44" s="92"/>
      <c r="BN44" s="103"/>
      <c r="BO44" s="92"/>
      <c r="BP44" s="104"/>
      <c r="BQ44" s="92"/>
      <c r="BR44" s="104"/>
      <c r="BS44" s="92"/>
      <c r="BT44" s="103"/>
      <c r="BU44" s="92"/>
      <c r="BV44" s="103"/>
      <c r="BW44" s="92"/>
      <c r="BX44" s="103"/>
      <c r="BY44" s="92"/>
      <c r="BZ44" s="103"/>
      <c r="CA44" s="92"/>
      <c r="CB44" s="103"/>
      <c r="CC44" s="92"/>
      <c r="CD44" s="103"/>
      <c r="CE44" s="92"/>
      <c r="CF44" s="170"/>
      <c r="CG44" s="154"/>
      <c r="CH44" s="170"/>
      <c r="CI44" s="154"/>
      <c r="CJ44" s="169"/>
      <c r="CK44" s="154"/>
      <c r="CM44" s="144"/>
    </row>
    <row r="45" spans="1:91">
      <c r="A45" s="95" t="s">
        <v>29</v>
      </c>
      <c r="B45" s="103"/>
      <c r="C45" s="91"/>
      <c r="D45" s="103"/>
      <c r="E45" s="105"/>
      <c r="F45" s="103"/>
      <c r="G45" s="105"/>
      <c r="H45" s="104"/>
      <c r="I45" s="105"/>
      <c r="J45" s="104"/>
      <c r="K45" s="105"/>
      <c r="L45" s="104"/>
      <c r="M45" s="105"/>
      <c r="N45" s="104"/>
      <c r="O45" s="105"/>
      <c r="P45" s="103"/>
      <c r="Q45" s="105"/>
      <c r="R45" s="103"/>
      <c r="S45" s="105"/>
      <c r="T45" s="103"/>
      <c r="U45" s="105"/>
      <c r="V45" s="104"/>
      <c r="W45" s="105"/>
      <c r="X45" s="104"/>
      <c r="Y45" s="105"/>
      <c r="Z45" s="104"/>
      <c r="AA45" s="105"/>
      <c r="AB45" s="104"/>
      <c r="AC45" s="105"/>
      <c r="AD45" s="104"/>
      <c r="AE45" s="105"/>
      <c r="AF45" s="103"/>
      <c r="AG45" s="105"/>
      <c r="AH45" s="103"/>
      <c r="AI45" s="105"/>
      <c r="AJ45" s="104"/>
      <c r="AK45" s="105"/>
      <c r="AL45" s="104"/>
      <c r="AM45" s="105"/>
      <c r="AN45" s="104"/>
      <c r="AO45" s="105"/>
      <c r="AP45" s="103"/>
      <c r="AQ45" s="105"/>
      <c r="AR45" s="104"/>
      <c r="AS45" s="105"/>
      <c r="AT45" s="104"/>
      <c r="AU45" s="105"/>
      <c r="AV45" s="103"/>
      <c r="AW45" s="105"/>
      <c r="AX45" s="104"/>
      <c r="AY45" s="105"/>
      <c r="AZ45" s="104"/>
      <c r="BA45" s="105"/>
      <c r="BB45" s="104"/>
      <c r="BC45" s="105"/>
      <c r="BD45" s="104"/>
      <c r="BE45" s="105"/>
      <c r="BF45" s="104"/>
      <c r="BG45" s="105"/>
      <c r="BH45" s="104"/>
      <c r="BI45" s="105"/>
      <c r="BJ45" s="103"/>
      <c r="BK45" s="92"/>
      <c r="BL45" s="103"/>
      <c r="BM45" s="92"/>
      <c r="BN45" s="103"/>
      <c r="BO45" s="92"/>
      <c r="BP45" s="104"/>
      <c r="BQ45" s="92"/>
      <c r="BR45" s="104"/>
      <c r="BS45" s="92"/>
      <c r="BT45" s="103"/>
      <c r="BU45" s="92"/>
      <c r="BV45" s="103"/>
      <c r="BW45" s="92"/>
      <c r="BX45" s="103"/>
      <c r="BY45" s="92"/>
      <c r="BZ45" s="103"/>
      <c r="CA45" s="92"/>
      <c r="CB45" s="149"/>
      <c r="CC45" s="92"/>
      <c r="CD45" s="103"/>
      <c r="CE45" s="92"/>
      <c r="CF45" s="170"/>
      <c r="CG45" s="154"/>
      <c r="CH45" s="170"/>
      <c r="CI45" s="154"/>
      <c r="CJ45" s="169"/>
      <c r="CK45" s="154"/>
      <c r="CM45" s="144"/>
    </row>
    <row r="46" spans="1:91" ht="8.1" customHeight="1">
      <c r="A46" s="94"/>
      <c r="B46" s="103"/>
      <c r="C46" s="91"/>
      <c r="D46" s="103"/>
      <c r="E46" s="105"/>
      <c r="F46" s="103"/>
      <c r="G46" s="105"/>
      <c r="H46" s="104"/>
      <c r="I46" s="105"/>
      <c r="J46" s="104"/>
      <c r="K46" s="105"/>
      <c r="L46" s="104"/>
      <c r="M46" s="105"/>
      <c r="N46" s="104"/>
      <c r="O46" s="105"/>
      <c r="P46" s="103"/>
      <c r="Q46" s="105"/>
      <c r="R46" s="103"/>
      <c r="S46" s="105"/>
      <c r="T46" s="103"/>
      <c r="U46" s="105"/>
      <c r="V46" s="104"/>
      <c r="W46" s="105"/>
      <c r="X46" s="104"/>
      <c r="Y46" s="105"/>
      <c r="Z46" s="104"/>
      <c r="AA46" s="105"/>
      <c r="AB46" s="104"/>
      <c r="AC46" s="105"/>
      <c r="AD46" s="104"/>
      <c r="AE46" s="105"/>
      <c r="AF46" s="103"/>
      <c r="AG46" s="105"/>
      <c r="AH46" s="103"/>
      <c r="AI46" s="105"/>
      <c r="AJ46" s="104"/>
      <c r="AK46" s="105"/>
      <c r="AL46" s="104"/>
      <c r="AM46" s="105"/>
      <c r="AN46" s="104"/>
      <c r="AO46" s="105"/>
      <c r="AP46" s="103"/>
      <c r="AQ46" s="105"/>
      <c r="AR46" s="104"/>
      <c r="AS46" s="105"/>
      <c r="AT46" s="104"/>
      <c r="AU46" s="105"/>
      <c r="AV46" s="103"/>
      <c r="AW46" s="105"/>
      <c r="AX46" s="104"/>
      <c r="AY46" s="105"/>
      <c r="AZ46" s="104"/>
      <c r="BA46" s="105"/>
      <c r="BB46" s="104"/>
      <c r="BC46" s="105"/>
      <c r="BD46" s="104"/>
      <c r="BE46" s="105"/>
      <c r="BF46" s="104"/>
      <c r="BG46" s="105"/>
      <c r="BH46" s="104"/>
      <c r="BI46" s="105"/>
      <c r="BJ46" s="103"/>
      <c r="BK46" s="92"/>
      <c r="BL46" s="103"/>
      <c r="BM46" s="92"/>
      <c r="BN46" s="103"/>
      <c r="BO46" s="92"/>
      <c r="BP46" s="104"/>
      <c r="BQ46" s="92"/>
      <c r="BR46" s="104"/>
      <c r="BS46" s="92"/>
      <c r="BT46" s="103"/>
      <c r="BU46" s="92"/>
      <c r="BV46" s="103"/>
      <c r="BW46" s="92"/>
      <c r="BX46" s="103"/>
      <c r="BY46" s="92"/>
      <c r="BZ46" s="103"/>
      <c r="CA46" s="92"/>
      <c r="CB46" s="149"/>
      <c r="CC46" s="92"/>
      <c r="CD46" s="103"/>
      <c r="CE46" s="92"/>
      <c r="CF46" s="170"/>
      <c r="CG46" s="154"/>
      <c r="CH46" s="170"/>
      <c r="CI46" s="154"/>
      <c r="CJ46" s="169"/>
      <c r="CK46" s="154"/>
      <c r="CM46" s="144"/>
    </row>
    <row r="47" spans="1:91">
      <c r="A47" s="106" t="s">
        <v>30</v>
      </c>
      <c r="B47" s="103">
        <v>365</v>
      </c>
      <c r="C47" s="91"/>
      <c r="D47" s="103">
        <v>728</v>
      </c>
      <c r="E47" s="105"/>
      <c r="F47" s="103">
        <v>836</v>
      </c>
      <c r="G47" s="105"/>
      <c r="H47" s="104">
        <v>877</v>
      </c>
      <c r="I47" s="105"/>
      <c r="J47" s="104">
        <v>832</v>
      </c>
      <c r="K47" s="105"/>
      <c r="L47" s="104">
        <v>1210</v>
      </c>
      <c r="M47" s="105"/>
      <c r="N47" s="104">
        <v>1636</v>
      </c>
      <c r="O47" s="105"/>
      <c r="P47" s="103">
        <v>1887</v>
      </c>
      <c r="Q47" s="105"/>
      <c r="R47" s="103">
        <v>1165</v>
      </c>
      <c r="S47" s="105"/>
      <c r="T47" s="103">
        <v>2507</v>
      </c>
      <c r="U47" s="105"/>
      <c r="V47" s="104">
        <v>2311</v>
      </c>
      <c r="W47" s="105"/>
      <c r="X47" s="104">
        <v>4091</v>
      </c>
      <c r="Y47" s="105"/>
      <c r="Z47" s="104">
        <v>6084</v>
      </c>
      <c r="AA47" s="105"/>
      <c r="AB47" s="104">
        <v>4466</v>
      </c>
      <c r="AC47" s="105"/>
      <c r="AD47" s="104">
        <v>3153</v>
      </c>
      <c r="AE47" s="105"/>
      <c r="AF47" s="103">
        <v>3591</v>
      </c>
      <c r="AG47" s="105"/>
      <c r="AH47" s="103">
        <v>4929</v>
      </c>
      <c r="AI47" s="105"/>
      <c r="AJ47" s="104">
        <v>8693</v>
      </c>
      <c r="AK47" s="105"/>
      <c r="AL47" s="104">
        <v>7857</v>
      </c>
      <c r="AM47" s="105"/>
      <c r="AN47" s="104">
        <v>2368</v>
      </c>
      <c r="AO47" s="105"/>
      <c r="AP47" s="103">
        <v>3793</v>
      </c>
      <c r="AQ47" s="105"/>
      <c r="AR47" s="104">
        <v>3157</v>
      </c>
      <c r="AS47" s="105"/>
      <c r="AT47" s="104">
        <v>1479</v>
      </c>
      <c r="AU47" s="105"/>
      <c r="AV47" s="103">
        <v>375</v>
      </c>
      <c r="AW47" s="105"/>
      <c r="AX47" s="104">
        <v>1751</v>
      </c>
      <c r="AY47" s="105"/>
      <c r="AZ47" s="104">
        <v>0</v>
      </c>
      <c r="BA47" s="105"/>
      <c r="BB47" s="104">
        <v>1291</v>
      </c>
      <c r="BC47" s="105"/>
      <c r="BD47" s="104">
        <v>-2048</v>
      </c>
      <c r="BE47" s="105"/>
      <c r="BF47" s="104">
        <v>11040</v>
      </c>
      <c r="BG47" s="105"/>
      <c r="BH47" s="104">
        <v>5423</v>
      </c>
      <c r="BI47" s="105"/>
      <c r="BJ47" s="103">
        <v>12714</v>
      </c>
      <c r="BK47" s="92"/>
      <c r="BL47" s="103">
        <v>13381</v>
      </c>
      <c r="BM47" s="92"/>
      <c r="BN47" s="103">
        <v>6076</v>
      </c>
      <c r="BO47" s="92"/>
      <c r="BP47" s="104">
        <v>23250</v>
      </c>
      <c r="BQ47" s="92"/>
      <c r="BR47" s="104">
        <v>25650</v>
      </c>
      <c r="BS47" s="92"/>
      <c r="BT47" s="103">
        <v>12700</v>
      </c>
      <c r="BU47" s="92"/>
      <c r="BV47" s="103">
        <v>17750</v>
      </c>
      <c r="BW47" s="92"/>
      <c r="BX47" s="103">
        <v>25800</v>
      </c>
      <c r="BY47" s="92"/>
      <c r="BZ47" s="103">
        <v>35654</v>
      </c>
      <c r="CA47" s="92"/>
      <c r="CB47" s="103">
        <v>56879</v>
      </c>
      <c r="CC47" s="92"/>
      <c r="CD47" s="103">
        <v>36456</v>
      </c>
      <c r="CE47" s="92"/>
      <c r="CF47" s="170">
        <v>45068.828999999998</v>
      </c>
      <c r="CG47" s="154"/>
      <c r="CH47" s="170">
        <v>43343.985999999997</v>
      </c>
      <c r="CI47" s="154"/>
      <c r="CJ47" s="169">
        <v>39526.197999999997</v>
      </c>
      <c r="CK47" s="154"/>
      <c r="CL47" s="185">
        <v>37557.319000000003</v>
      </c>
      <c r="CM47" s="144"/>
    </row>
    <row r="48" spans="1:91">
      <c r="A48" s="107" t="s">
        <v>31</v>
      </c>
      <c r="B48" s="103"/>
      <c r="C48" s="91"/>
      <c r="D48" s="103"/>
      <c r="E48" s="105"/>
      <c r="F48" s="103"/>
      <c r="G48" s="105"/>
      <c r="H48" s="104"/>
      <c r="I48" s="105"/>
      <c r="J48" s="104"/>
      <c r="K48" s="105"/>
      <c r="L48" s="104"/>
      <c r="M48" s="105"/>
      <c r="N48" s="104"/>
      <c r="O48" s="105"/>
      <c r="P48" s="103"/>
      <c r="Q48" s="105"/>
      <c r="R48" s="103"/>
      <c r="S48" s="105"/>
      <c r="T48" s="103"/>
      <c r="U48" s="105"/>
      <c r="V48" s="104"/>
      <c r="W48" s="105"/>
      <c r="X48" s="104"/>
      <c r="Y48" s="105"/>
      <c r="Z48" s="104"/>
      <c r="AA48" s="105"/>
      <c r="AB48" s="104"/>
      <c r="AC48" s="105"/>
      <c r="AD48" s="104"/>
      <c r="AE48" s="105"/>
      <c r="AF48" s="103"/>
      <c r="AG48" s="105"/>
      <c r="AH48" s="103"/>
      <c r="AI48" s="105"/>
      <c r="AJ48" s="104"/>
      <c r="AK48" s="105"/>
      <c r="AL48" s="104"/>
      <c r="AM48" s="105"/>
      <c r="AN48" s="104"/>
      <c r="AO48" s="105"/>
      <c r="AP48" s="103"/>
      <c r="AQ48" s="105"/>
      <c r="AR48" s="104"/>
      <c r="AS48" s="105"/>
      <c r="AT48" s="104"/>
      <c r="AU48" s="105"/>
      <c r="AV48" s="103"/>
      <c r="AW48" s="105"/>
      <c r="AX48" s="104"/>
      <c r="AY48" s="105"/>
      <c r="AZ48" s="104"/>
      <c r="BA48" s="105"/>
      <c r="BB48" s="104"/>
      <c r="BC48" s="105"/>
      <c r="BD48" s="104"/>
      <c r="BE48" s="105"/>
      <c r="BF48" s="104"/>
      <c r="BG48" s="105"/>
      <c r="BH48" s="104"/>
      <c r="BI48" s="105"/>
      <c r="BJ48" s="103"/>
      <c r="BK48" s="92"/>
      <c r="BL48" s="103"/>
      <c r="BM48" s="92"/>
      <c r="BN48" s="103"/>
      <c r="BO48" s="92"/>
      <c r="BP48" s="104"/>
      <c r="BQ48" s="92"/>
      <c r="BR48" s="104"/>
      <c r="BS48" s="92"/>
      <c r="BT48" s="103"/>
      <c r="BU48" s="92"/>
      <c r="BV48" s="103"/>
      <c r="BW48" s="92"/>
      <c r="BX48" s="103"/>
      <c r="BY48" s="92"/>
      <c r="BZ48" s="103"/>
      <c r="CA48" s="92"/>
      <c r="CB48" s="149"/>
      <c r="CC48" s="92"/>
      <c r="CD48" s="103"/>
      <c r="CE48" s="92"/>
      <c r="CF48" s="170"/>
      <c r="CG48" s="154"/>
      <c r="CH48" s="170"/>
      <c r="CI48" s="154"/>
      <c r="CJ48" s="169"/>
      <c r="CK48" s="154"/>
      <c r="CM48" s="144"/>
    </row>
    <row r="49" spans="1:91" ht="8.1" customHeight="1">
      <c r="A49" s="107"/>
      <c r="B49" s="103"/>
      <c r="C49" s="91"/>
      <c r="D49" s="103"/>
      <c r="E49" s="105"/>
      <c r="F49" s="103"/>
      <c r="G49" s="105"/>
      <c r="H49" s="104"/>
      <c r="I49" s="105"/>
      <c r="J49" s="104"/>
      <c r="K49" s="105"/>
      <c r="L49" s="104"/>
      <c r="M49" s="105"/>
      <c r="N49" s="104"/>
      <c r="O49" s="105"/>
      <c r="P49" s="103"/>
      <c r="Q49" s="105"/>
      <c r="R49" s="103"/>
      <c r="S49" s="105"/>
      <c r="T49" s="103"/>
      <c r="U49" s="105"/>
      <c r="V49" s="104"/>
      <c r="W49" s="105"/>
      <c r="X49" s="104"/>
      <c r="Y49" s="105"/>
      <c r="Z49" s="104"/>
      <c r="AA49" s="105"/>
      <c r="AB49" s="104"/>
      <c r="AC49" s="105"/>
      <c r="AD49" s="104"/>
      <c r="AE49" s="105"/>
      <c r="AF49" s="103"/>
      <c r="AG49" s="105"/>
      <c r="AH49" s="103"/>
      <c r="AI49" s="105"/>
      <c r="AJ49" s="104"/>
      <c r="AK49" s="105"/>
      <c r="AL49" s="104"/>
      <c r="AM49" s="105"/>
      <c r="AN49" s="104"/>
      <c r="AO49" s="105"/>
      <c r="AP49" s="103"/>
      <c r="AQ49" s="105"/>
      <c r="AR49" s="104"/>
      <c r="AS49" s="105"/>
      <c r="AT49" s="104"/>
      <c r="AU49" s="105"/>
      <c r="AV49" s="103"/>
      <c r="AW49" s="105"/>
      <c r="AX49" s="104"/>
      <c r="AY49" s="105"/>
      <c r="AZ49" s="104"/>
      <c r="BA49" s="105"/>
      <c r="BB49" s="104"/>
      <c r="BC49" s="105"/>
      <c r="BD49" s="104"/>
      <c r="BE49" s="105"/>
      <c r="BF49" s="104"/>
      <c r="BG49" s="105"/>
      <c r="BH49" s="104"/>
      <c r="BI49" s="105"/>
      <c r="BJ49" s="103"/>
      <c r="BK49" s="92"/>
      <c r="BL49" s="103"/>
      <c r="BM49" s="92"/>
      <c r="BN49" s="103"/>
      <c r="BO49" s="92"/>
      <c r="BP49" s="104"/>
      <c r="BQ49" s="92"/>
      <c r="BR49" s="104"/>
      <c r="BS49" s="92"/>
      <c r="BT49" s="103"/>
      <c r="BU49" s="92"/>
      <c r="BV49" s="103"/>
      <c r="BW49" s="92"/>
      <c r="BX49" s="103"/>
      <c r="BY49" s="92"/>
      <c r="BZ49" s="103"/>
      <c r="CA49" s="92"/>
      <c r="CB49" s="149"/>
      <c r="CC49" s="92"/>
      <c r="CD49" s="103"/>
      <c r="CE49" s="92"/>
      <c r="CF49" s="170"/>
      <c r="CG49" s="154"/>
      <c r="CH49" s="170"/>
      <c r="CI49" s="154"/>
      <c r="CJ49" s="169"/>
      <c r="CK49" s="154"/>
      <c r="CM49" s="144"/>
    </row>
    <row r="50" spans="1:91">
      <c r="A50" s="108" t="s">
        <v>32</v>
      </c>
      <c r="B50" s="103">
        <v>-2</v>
      </c>
      <c r="C50" s="91"/>
      <c r="D50" s="103">
        <v>372</v>
      </c>
      <c r="E50" s="105"/>
      <c r="F50" s="103">
        <v>354</v>
      </c>
      <c r="G50" s="105"/>
      <c r="H50" s="104">
        <v>69</v>
      </c>
      <c r="I50" s="105"/>
      <c r="J50" s="104">
        <v>223</v>
      </c>
      <c r="K50" s="105"/>
      <c r="L50" s="104">
        <v>912</v>
      </c>
      <c r="M50" s="105"/>
      <c r="N50" s="104">
        <v>638</v>
      </c>
      <c r="O50" s="105"/>
      <c r="P50" s="103">
        <v>269</v>
      </c>
      <c r="Q50" s="105"/>
      <c r="R50" s="103">
        <v>541</v>
      </c>
      <c r="S50" s="105"/>
      <c r="T50" s="103">
        <v>679</v>
      </c>
      <c r="U50" s="105"/>
      <c r="V50" s="104">
        <v>310</v>
      </c>
      <c r="W50" s="105"/>
      <c r="X50" s="104">
        <v>3419</v>
      </c>
      <c r="Y50" s="105"/>
      <c r="Z50" s="104">
        <v>4893</v>
      </c>
      <c r="AA50" s="105"/>
      <c r="AB50" s="104">
        <v>4569</v>
      </c>
      <c r="AC50" s="105"/>
      <c r="AD50" s="104">
        <v>3093</v>
      </c>
      <c r="AE50" s="105"/>
      <c r="AF50" s="103">
        <v>956</v>
      </c>
      <c r="AG50" s="105"/>
      <c r="AH50" s="103">
        <v>1348</v>
      </c>
      <c r="AI50" s="105"/>
      <c r="AJ50" s="104">
        <v>-2348</v>
      </c>
      <c r="AK50" s="105"/>
      <c r="AL50" s="104">
        <v>-3094</v>
      </c>
      <c r="AM50" s="105"/>
      <c r="AN50" s="104">
        <v>-1038</v>
      </c>
      <c r="AO50" s="105"/>
      <c r="AP50" s="103">
        <v>-767</v>
      </c>
      <c r="AQ50" s="105"/>
      <c r="AR50" s="104">
        <v>118</v>
      </c>
      <c r="AS50" s="105"/>
      <c r="AT50" s="104">
        <v>-3170</v>
      </c>
      <c r="AU50" s="105"/>
      <c r="AV50" s="103">
        <v>-3134</v>
      </c>
      <c r="AW50" s="105"/>
      <c r="AX50" s="104">
        <v>-4757</v>
      </c>
      <c r="AY50" s="105"/>
      <c r="AZ50" s="104">
        <v>-1635</v>
      </c>
      <c r="BA50" s="105"/>
      <c r="BB50" s="104">
        <v>-2177</v>
      </c>
      <c r="BC50" s="105"/>
      <c r="BD50" s="104">
        <v>-1681</v>
      </c>
      <c r="BE50" s="105"/>
      <c r="BF50" s="104">
        <v>1820</v>
      </c>
      <c r="BG50" s="105"/>
      <c r="BH50" s="104">
        <v>2923</v>
      </c>
      <c r="BI50" s="105"/>
      <c r="BJ50" s="103">
        <v>864</v>
      </c>
      <c r="BK50" s="92"/>
      <c r="BL50" s="103">
        <v>6294</v>
      </c>
      <c r="BM50" s="92"/>
      <c r="BN50" s="103">
        <v>8020</v>
      </c>
      <c r="BO50" s="92"/>
      <c r="BP50" s="104">
        <v>-3664</v>
      </c>
      <c r="BQ50" s="92"/>
      <c r="BR50" s="104">
        <v>121</v>
      </c>
      <c r="BS50" s="92"/>
      <c r="BT50" s="103">
        <v>-3503</v>
      </c>
      <c r="BU50" s="92"/>
      <c r="BV50" s="103">
        <v>-3054</v>
      </c>
      <c r="BW50" s="92"/>
      <c r="BX50" s="103">
        <v>-4314</v>
      </c>
      <c r="BY50" s="92"/>
      <c r="BZ50" s="103">
        <v>-473</v>
      </c>
      <c r="CA50" s="92"/>
      <c r="CB50" s="103">
        <v>-6286</v>
      </c>
      <c r="CC50" s="92"/>
      <c r="CD50" s="103">
        <v>3664</v>
      </c>
      <c r="CE50" s="92"/>
      <c r="CF50" s="170">
        <v>550.22500000000002</v>
      </c>
      <c r="CG50" s="154"/>
      <c r="CH50" s="170">
        <v>-13.457000000000001</v>
      </c>
      <c r="CI50" s="154"/>
      <c r="CJ50" s="169">
        <v>-221.13275999999999</v>
      </c>
      <c r="CK50" s="154"/>
      <c r="CL50" s="185">
        <v>-355.73672201124702</v>
      </c>
      <c r="CM50" s="144"/>
    </row>
    <row r="51" spans="1:91" s="72" customFormat="1">
      <c r="A51" s="107" t="s">
        <v>33</v>
      </c>
      <c r="B51" s="109"/>
      <c r="C51" s="92"/>
      <c r="D51" s="109"/>
      <c r="E51" s="110"/>
      <c r="F51" s="109"/>
      <c r="G51" s="110"/>
      <c r="H51" s="111"/>
      <c r="I51" s="110"/>
      <c r="J51" s="111"/>
      <c r="K51" s="110"/>
      <c r="L51" s="111"/>
      <c r="M51" s="110"/>
      <c r="N51" s="111"/>
      <c r="O51" s="110"/>
      <c r="P51" s="109"/>
      <c r="Q51" s="110"/>
      <c r="R51" s="109"/>
      <c r="S51" s="110"/>
      <c r="T51" s="109"/>
      <c r="U51" s="110"/>
      <c r="V51" s="111"/>
      <c r="W51" s="110"/>
      <c r="X51" s="111"/>
      <c r="Y51" s="110"/>
      <c r="Z51" s="111"/>
      <c r="AA51" s="110"/>
      <c r="AB51" s="111"/>
      <c r="AC51" s="110"/>
      <c r="AD51" s="111"/>
      <c r="AE51" s="110"/>
      <c r="AF51" s="109"/>
      <c r="AG51" s="110"/>
      <c r="AH51" s="109"/>
      <c r="AI51" s="110"/>
      <c r="AJ51" s="111"/>
      <c r="AK51" s="110"/>
      <c r="AL51" s="111"/>
      <c r="AM51" s="110"/>
      <c r="AN51" s="111"/>
      <c r="AO51" s="110"/>
      <c r="AP51" s="109"/>
      <c r="AQ51" s="110"/>
      <c r="AR51" s="111"/>
      <c r="AS51" s="110"/>
      <c r="AT51" s="111"/>
      <c r="AU51" s="110"/>
      <c r="AV51" s="109"/>
      <c r="AW51" s="110"/>
      <c r="AX51" s="93"/>
      <c r="AY51" s="110"/>
      <c r="AZ51" s="111"/>
      <c r="BA51" s="110"/>
      <c r="BB51" s="111"/>
      <c r="BC51" s="110"/>
      <c r="BD51" s="111"/>
      <c r="BE51" s="110"/>
      <c r="BF51" s="111"/>
      <c r="BG51" s="110"/>
      <c r="BH51" s="111"/>
      <c r="BI51" s="110"/>
      <c r="BJ51" s="109"/>
      <c r="BK51" s="92"/>
      <c r="BL51" s="109"/>
      <c r="BM51" s="92"/>
      <c r="BN51" s="109"/>
      <c r="BO51" s="92"/>
      <c r="BP51" s="111"/>
      <c r="BQ51" s="92"/>
      <c r="BR51" s="111"/>
      <c r="BS51" s="92"/>
      <c r="BT51" s="109"/>
      <c r="BU51" s="92"/>
      <c r="BV51" s="109"/>
      <c r="BW51" s="92"/>
      <c r="BX51" s="109"/>
      <c r="BY51" s="92"/>
      <c r="BZ51" s="150"/>
      <c r="CA51" s="92"/>
      <c r="CB51" s="149"/>
      <c r="CC51" s="92"/>
      <c r="CD51" s="103"/>
      <c r="CE51" s="92"/>
      <c r="CF51" s="170"/>
      <c r="CG51" s="154"/>
      <c r="CH51" s="170"/>
      <c r="CI51" s="154"/>
      <c r="CJ51" s="169"/>
      <c r="CK51" s="154"/>
      <c r="CM51" s="183"/>
    </row>
    <row r="52" spans="1:91" s="72" customFormat="1" ht="8.1" customHeight="1">
      <c r="A52" s="107"/>
      <c r="B52" s="109"/>
      <c r="C52" s="92"/>
      <c r="D52" s="109"/>
      <c r="E52" s="110"/>
      <c r="F52" s="109"/>
      <c r="G52" s="110"/>
      <c r="H52" s="111"/>
      <c r="I52" s="110"/>
      <c r="J52" s="111"/>
      <c r="K52" s="110"/>
      <c r="L52" s="111"/>
      <c r="M52" s="110"/>
      <c r="N52" s="111"/>
      <c r="O52" s="110"/>
      <c r="P52" s="109"/>
      <c r="Q52" s="110"/>
      <c r="R52" s="109"/>
      <c r="S52" s="110"/>
      <c r="T52" s="109"/>
      <c r="U52" s="110"/>
      <c r="V52" s="111"/>
      <c r="W52" s="110"/>
      <c r="X52" s="111"/>
      <c r="Y52" s="110"/>
      <c r="Z52" s="111"/>
      <c r="AA52" s="110"/>
      <c r="AB52" s="111"/>
      <c r="AC52" s="110"/>
      <c r="AD52" s="111"/>
      <c r="AE52" s="110"/>
      <c r="AF52" s="109"/>
      <c r="AG52" s="110"/>
      <c r="AH52" s="109"/>
      <c r="AI52" s="110"/>
      <c r="AJ52" s="111"/>
      <c r="AK52" s="110"/>
      <c r="AL52" s="111"/>
      <c r="AM52" s="110"/>
      <c r="AN52" s="111"/>
      <c r="AO52" s="110"/>
      <c r="AP52" s="109"/>
      <c r="AQ52" s="110"/>
      <c r="AR52" s="111"/>
      <c r="AS52" s="110"/>
      <c r="AT52" s="111"/>
      <c r="AU52" s="110"/>
      <c r="AV52" s="109"/>
      <c r="AW52" s="110"/>
      <c r="AX52" s="93"/>
      <c r="AY52" s="110"/>
      <c r="AZ52" s="111"/>
      <c r="BA52" s="110"/>
      <c r="BB52" s="111"/>
      <c r="BC52" s="110"/>
      <c r="BD52" s="111"/>
      <c r="BE52" s="110"/>
      <c r="BF52" s="111"/>
      <c r="BG52" s="110"/>
      <c r="BH52" s="111"/>
      <c r="BI52" s="110"/>
      <c r="BJ52" s="109"/>
      <c r="BK52" s="92"/>
      <c r="BL52" s="109"/>
      <c r="BM52" s="92"/>
      <c r="BN52" s="109"/>
      <c r="BO52" s="92"/>
      <c r="BP52" s="111"/>
      <c r="BQ52" s="92"/>
      <c r="BR52" s="111"/>
      <c r="BS52" s="92"/>
      <c r="BT52" s="109"/>
      <c r="BU52" s="92"/>
      <c r="BV52" s="109"/>
      <c r="BW52" s="92"/>
      <c r="BX52" s="109"/>
      <c r="BY52" s="92"/>
      <c r="BZ52" s="150"/>
      <c r="CA52" s="92"/>
      <c r="CB52" s="149"/>
      <c r="CC52" s="92"/>
      <c r="CD52" s="103"/>
      <c r="CE52" s="92"/>
      <c r="CF52" s="170"/>
      <c r="CG52" s="154"/>
      <c r="CH52" s="170"/>
      <c r="CI52" s="154"/>
      <c r="CJ52" s="169"/>
      <c r="CK52" s="154"/>
      <c r="CM52" s="183"/>
    </row>
    <row r="53" spans="1:91">
      <c r="A53" s="108" t="s">
        <v>34</v>
      </c>
      <c r="B53" s="103">
        <v>17</v>
      </c>
      <c r="C53" s="91"/>
      <c r="D53" s="103">
        <v>66</v>
      </c>
      <c r="E53" s="105"/>
      <c r="F53" s="103">
        <v>13</v>
      </c>
      <c r="G53" s="105"/>
      <c r="H53" s="104">
        <v>8</v>
      </c>
      <c r="I53" s="105"/>
      <c r="J53" s="104">
        <v>8</v>
      </c>
      <c r="K53" s="105"/>
      <c r="L53" s="104">
        <v>9</v>
      </c>
      <c r="M53" s="105"/>
      <c r="N53" s="104">
        <v>11</v>
      </c>
      <c r="O53" s="105"/>
      <c r="P53" s="103">
        <v>4</v>
      </c>
      <c r="Q53" s="105"/>
      <c r="R53" s="103">
        <v>3</v>
      </c>
      <c r="S53" s="105"/>
      <c r="T53" s="103">
        <v>1</v>
      </c>
      <c r="U53" s="105"/>
      <c r="V53" s="104">
        <v>236</v>
      </c>
      <c r="W53" s="105"/>
      <c r="X53" s="104">
        <v>2</v>
      </c>
      <c r="Y53" s="105"/>
      <c r="Z53" s="104">
        <v>4</v>
      </c>
      <c r="AA53" s="105"/>
      <c r="AB53" s="104">
        <v>46</v>
      </c>
      <c r="AC53" s="105"/>
      <c r="AD53" s="104">
        <v>12</v>
      </c>
      <c r="AE53" s="105"/>
      <c r="AF53" s="103">
        <v>111</v>
      </c>
      <c r="AG53" s="105"/>
      <c r="AH53" s="204" t="s">
        <v>21</v>
      </c>
      <c r="AI53" s="201"/>
      <c r="AJ53" s="104">
        <v>291</v>
      </c>
      <c r="AK53" s="105"/>
      <c r="AL53" s="104">
        <v>238</v>
      </c>
      <c r="AM53" s="105"/>
      <c r="AN53" s="104">
        <v>52</v>
      </c>
      <c r="AO53" s="105"/>
      <c r="AP53" s="103">
        <v>201</v>
      </c>
      <c r="AQ53" s="105"/>
      <c r="AR53" s="104">
        <v>127</v>
      </c>
      <c r="AS53" s="105"/>
      <c r="AT53" s="104">
        <v>519</v>
      </c>
      <c r="AU53" s="105"/>
      <c r="AV53" s="103">
        <v>166</v>
      </c>
      <c r="AW53" s="105"/>
      <c r="AX53" s="104">
        <v>475</v>
      </c>
      <c r="AY53" s="105"/>
      <c r="AZ53" s="204" t="s">
        <v>21</v>
      </c>
      <c r="BA53" s="201"/>
      <c r="BB53" s="204" t="s">
        <v>21</v>
      </c>
      <c r="BC53" s="201"/>
      <c r="BD53" s="204" t="s">
        <v>21</v>
      </c>
      <c r="BE53" s="201"/>
      <c r="BF53" s="204" t="s">
        <v>21</v>
      </c>
      <c r="BG53" s="201"/>
      <c r="BH53" s="204" t="s">
        <v>21</v>
      </c>
      <c r="BI53" s="201"/>
      <c r="BJ53" s="204" t="s">
        <v>21</v>
      </c>
      <c r="BK53" s="201"/>
      <c r="BL53" s="204" t="s">
        <v>21</v>
      </c>
      <c r="BM53" s="201"/>
      <c r="BN53" s="204" t="s">
        <v>21</v>
      </c>
      <c r="BO53" s="201"/>
      <c r="BP53" s="204" t="s">
        <v>21</v>
      </c>
      <c r="BQ53" s="201"/>
      <c r="BR53" s="204" t="s">
        <v>21</v>
      </c>
      <c r="BS53" s="201"/>
      <c r="BT53" s="204" t="s">
        <v>21</v>
      </c>
      <c r="BU53" s="201"/>
      <c r="BV53" s="204" t="s">
        <v>21</v>
      </c>
      <c r="BW53" s="201"/>
      <c r="BX53" s="204" t="s">
        <v>21</v>
      </c>
      <c r="BY53" s="201"/>
      <c r="BZ53" s="204" t="s">
        <v>21</v>
      </c>
      <c r="CA53" s="201"/>
      <c r="CB53" s="204" t="s">
        <v>21</v>
      </c>
      <c r="CC53" s="201"/>
      <c r="CD53" s="204" t="s">
        <v>21</v>
      </c>
      <c r="CE53" s="201"/>
      <c r="CF53" s="205" t="s">
        <v>21</v>
      </c>
      <c r="CG53" s="203"/>
      <c r="CH53" s="205" t="s">
        <v>21</v>
      </c>
      <c r="CI53" s="203"/>
      <c r="CJ53" s="205" t="s">
        <v>21</v>
      </c>
      <c r="CK53" s="203"/>
      <c r="CM53" s="144"/>
    </row>
    <row r="54" spans="1:91">
      <c r="A54" s="107" t="s">
        <v>35</v>
      </c>
      <c r="B54" s="103"/>
      <c r="C54" s="91"/>
      <c r="D54" s="103"/>
      <c r="E54" s="105"/>
      <c r="F54" s="103"/>
      <c r="G54" s="105"/>
      <c r="H54" s="104"/>
      <c r="I54" s="105"/>
      <c r="J54" s="104"/>
      <c r="K54" s="105"/>
      <c r="L54" s="104"/>
      <c r="M54" s="105"/>
      <c r="N54" s="104"/>
      <c r="O54" s="105"/>
      <c r="P54" s="103"/>
      <c r="Q54" s="105"/>
      <c r="R54" s="103"/>
      <c r="S54" s="105"/>
      <c r="T54" s="103"/>
      <c r="U54" s="105"/>
      <c r="V54" s="104"/>
      <c r="W54" s="105"/>
      <c r="X54" s="104"/>
      <c r="Y54" s="105"/>
      <c r="Z54" s="104"/>
      <c r="AA54" s="105"/>
      <c r="AB54" s="104"/>
      <c r="AC54" s="105"/>
      <c r="AD54" s="104"/>
      <c r="AE54" s="105"/>
      <c r="AF54" s="103"/>
      <c r="AG54" s="105"/>
      <c r="AH54" s="103"/>
      <c r="AI54" s="105"/>
      <c r="AJ54" s="104"/>
      <c r="AK54" s="105"/>
      <c r="AL54" s="104"/>
      <c r="AM54" s="105"/>
      <c r="AN54" s="104"/>
      <c r="AO54" s="105"/>
      <c r="AP54" s="103"/>
      <c r="AQ54" s="105"/>
      <c r="AR54" s="104"/>
      <c r="AS54" s="105"/>
      <c r="AT54" s="104"/>
      <c r="AU54" s="105"/>
      <c r="AV54" s="103"/>
      <c r="AW54" s="105"/>
      <c r="AX54" s="104"/>
      <c r="AY54" s="105"/>
      <c r="AZ54" s="104"/>
      <c r="BA54" s="105"/>
      <c r="BB54" s="104"/>
      <c r="BC54" s="105"/>
      <c r="BD54" s="104"/>
      <c r="BE54" s="105"/>
      <c r="BF54" s="104"/>
      <c r="BG54" s="105"/>
      <c r="BH54" s="104"/>
      <c r="BI54" s="105"/>
      <c r="BJ54" s="103"/>
      <c r="BK54" s="105"/>
      <c r="BL54" s="103"/>
      <c r="BM54" s="105"/>
      <c r="BN54" s="103"/>
      <c r="BO54" s="105"/>
      <c r="BP54" s="104"/>
      <c r="BQ54" s="105"/>
      <c r="BR54" s="104"/>
      <c r="BS54" s="105"/>
      <c r="BT54" s="103"/>
      <c r="BU54" s="105"/>
      <c r="BV54" s="103"/>
      <c r="BW54" s="105"/>
      <c r="BX54" s="103"/>
      <c r="BY54" s="105"/>
      <c r="BZ54" s="103"/>
      <c r="CA54" s="105"/>
      <c r="CB54" s="103"/>
      <c r="CC54" s="105"/>
      <c r="CD54" s="103"/>
      <c r="CE54" s="105"/>
      <c r="CF54" s="170"/>
      <c r="CG54" s="154"/>
      <c r="CH54" s="170"/>
      <c r="CI54" s="154"/>
      <c r="CJ54" s="169"/>
      <c r="CK54" s="154"/>
      <c r="CM54" s="144"/>
    </row>
    <row r="55" spans="1:91" ht="8.1" customHeight="1">
      <c r="A55" s="107"/>
      <c r="B55" s="103"/>
      <c r="C55" s="91"/>
      <c r="D55" s="103"/>
      <c r="E55" s="105"/>
      <c r="F55" s="103"/>
      <c r="G55" s="105"/>
      <c r="H55" s="104"/>
      <c r="I55" s="105"/>
      <c r="J55" s="104"/>
      <c r="K55" s="105"/>
      <c r="L55" s="104"/>
      <c r="M55" s="105"/>
      <c r="N55" s="104"/>
      <c r="O55" s="105"/>
      <c r="P55" s="103"/>
      <c r="Q55" s="105"/>
      <c r="R55" s="103"/>
      <c r="S55" s="105"/>
      <c r="T55" s="103"/>
      <c r="U55" s="105"/>
      <c r="V55" s="104"/>
      <c r="W55" s="105"/>
      <c r="X55" s="104"/>
      <c r="Y55" s="105"/>
      <c r="Z55" s="104"/>
      <c r="AA55" s="105"/>
      <c r="AB55" s="104"/>
      <c r="AC55" s="105"/>
      <c r="AD55" s="104"/>
      <c r="AE55" s="105"/>
      <c r="AF55" s="103"/>
      <c r="AG55" s="105"/>
      <c r="AH55" s="103"/>
      <c r="AI55" s="105"/>
      <c r="AJ55" s="104"/>
      <c r="AK55" s="105"/>
      <c r="AL55" s="104"/>
      <c r="AM55" s="105"/>
      <c r="AN55" s="104"/>
      <c r="AO55" s="105"/>
      <c r="AP55" s="103"/>
      <c r="AQ55" s="105"/>
      <c r="AR55" s="104"/>
      <c r="AS55" s="105"/>
      <c r="AT55" s="104"/>
      <c r="AU55" s="105"/>
      <c r="AV55" s="103"/>
      <c r="AW55" s="105"/>
      <c r="AX55" s="104"/>
      <c r="AY55" s="105"/>
      <c r="AZ55" s="104"/>
      <c r="BA55" s="105"/>
      <c r="BB55" s="104"/>
      <c r="BC55" s="105"/>
      <c r="BD55" s="104"/>
      <c r="BE55" s="105"/>
      <c r="BF55" s="104"/>
      <c r="BG55" s="105"/>
      <c r="BH55" s="104"/>
      <c r="BI55" s="105"/>
      <c r="BJ55" s="103"/>
      <c r="BK55" s="105"/>
      <c r="BL55" s="103"/>
      <c r="BM55" s="105"/>
      <c r="BN55" s="103"/>
      <c r="BO55" s="105"/>
      <c r="BP55" s="104"/>
      <c r="BQ55" s="105"/>
      <c r="BR55" s="104"/>
      <c r="BS55" s="105"/>
      <c r="BT55" s="103"/>
      <c r="BU55" s="105"/>
      <c r="BV55" s="103"/>
      <c r="BW55" s="105"/>
      <c r="BX55" s="103"/>
      <c r="BY55" s="105"/>
      <c r="BZ55" s="103"/>
      <c r="CA55" s="105"/>
      <c r="CB55" s="103"/>
      <c r="CC55" s="105"/>
      <c r="CD55" s="103"/>
      <c r="CE55" s="105"/>
      <c r="CF55" s="170"/>
      <c r="CG55" s="154"/>
      <c r="CH55" s="170"/>
      <c r="CI55" s="154"/>
      <c r="CJ55" s="169"/>
      <c r="CK55" s="154"/>
      <c r="CM55" s="144"/>
    </row>
    <row r="56" spans="1:91" ht="15">
      <c r="A56" s="108" t="s">
        <v>36</v>
      </c>
      <c r="B56" s="103">
        <v>112</v>
      </c>
      <c r="C56" s="91"/>
      <c r="D56" s="103">
        <v>-50</v>
      </c>
      <c r="E56" s="105"/>
      <c r="F56" s="103">
        <v>181</v>
      </c>
      <c r="G56" s="105"/>
      <c r="H56" s="104">
        <v>103</v>
      </c>
      <c r="I56" s="105"/>
      <c r="J56" s="104">
        <v>326</v>
      </c>
      <c r="K56" s="105"/>
      <c r="L56" s="104">
        <v>-221</v>
      </c>
      <c r="M56" s="105"/>
      <c r="N56" s="104">
        <v>-569</v>
      </c>
      <c r="O56" s="105"/>
      <c r="P56" s="103">
        <v>320</v>
      </c>
      <c r="Q56" s="105"/>
      <c r="R56" s="103">
        <v>543</v>
      </c>
      <c r="S56" s="105"/>
      <c r="T56" s="103">
        <v>-1651</v>
      </c>
      <c r="U56" s="105"/>
      <c r="V56" s="104">
        <v>1083</v>
      </c>
      <c r="W56" s="105"/>
      <c r="X56" s="104">
        <v>1505</v>
      </c>
      <c r="Y56" s="105"/>
      <c r="Z56" s="104">
        <v>-556</v>
      </c>
      <c r="AA56" s="105"/>
      <c r="AB56" s="104">
        <v>-2102</v>
      </c>
      <c r="AC56" s="105"/>
      <c r="AD56" s="104">
        <v>-1471</v>
      </c>
      <c r="AE56" s="105"/>
      <c r="AF56" s="103">
        <v>-140</v>
      </c>
      <c r="AG56" s="105"/>
      <c r="AH56" s="103">
        <v>1229</v>
      </c>
      <c r="AI56" s="105"/>
      <c r="AJ56" s="104">
        <v>-102</v>
      </c>
      <c r="AK56" s="105"/>
      <c r="AL56" s="104">
        <v>-1473</v>
      </c>
      <c r="AM56" s="105"/>
      <c r="AN56" s="104">
        <v>2080</v>
      </c>
      <c r="AO56" s="105"/>
      <c r="AP56" s="103">
        <v>411</v>
      </c>
      <c r="AQ56" s="105"/>
      <c r="AR56" s="104">
        <v>-635</v>
      </c>
      <c r="AS56" s="105"/>
      <c r="AT56" s="104">
        <v>2934</v>
      </c>
      <c r="AU56" s="105"/>
      <c r="AV56" s="103">
        <v>2405</v>
      </c>
      <c r="AW56" s="105"/>
      <c r="AX56" s="104">
        <v>-1402</v>
      </c>
      <c r="AY56" s="105"/>
      <c r="AZ56" s="104">
        <v>-226</v>
      </c>
      <c r="BA56" s="105"/>
      <c r="BB56" s="104">
        <v>-929</v>
      </c>
      <c r="BC56" s="105"/>
      <c r="BD56" s="104">
        <v>-2897</v>
      </c>
      <c r="BE56" s="105"/>
      <c r="BF56" s="104">
        <v>-7857</v>
      </c>
      <c r="BG56" s="105"/>
      <c r="BH56" s="104">
        <v>1141</v>
      </c>
      <c r="BI56" s="105"/>
      <c r="BJ56" s="103">
        <v>6137</v>
      </c>
      <c r="BK56" s="92"/>
      <c r="BL56" s="103">
        <v>-1253</v>
      </c>
      <c r="BM56" s="92"/>
      <c r="BN56" s="103">
        <v>6157</v>
      </c>
      <c r="BO56" s="92"/>
      <c r="BP56" s="104">
        <v>1342</v>
      </c>
      <c r="BQ56" s="92"/>
      <c r="BR56" s="104">
        <v>-6352</v>
      </c>
      <c r="BS56" s="92"/>
      <c r="BT56" s="103">
        <v>9527</v>
      </c>
      <c r="BU56" s="92"/>
      <c r="BV56" s="103">
        <v>4413</v>
      </c>
      <c r="BW56" s="92"/>
      <c r="BX56" s="103">
        <v>-828</v>
      </c>
      <c r="BY56" s="92"/>
      <c r="BZ56" s="103">
        <v>414</v>
      </c>
      <c r="CA56" s="92"/>
      <c r="CB56" s="103">
        <v>-3169</v>
      </c>
      <c r="CC56" s="92"/>
      <c r="CD56" s="103">
        <v>3155</v>
      </c>
      <c r="CE56" s="92"/>
      <c r="CF56" s="170">
        <v>-3110.4245860000001</v>
      </c>
      <c r="CG56" s="154"/>
      <c r="CH56" s="170">
        <v>-1379.74899999998</v>
      </c>
      <c r="CI56" s="154"/>
      <c r="CJ56" s="169">
        <v>-721.21932906002598</v>
      </c>
      <c r="CK56" s="154"/>
      <c r="CL56" s="185">
        <v>212.95222220127499</v>
      </c>
      <c r="CM56" s="144"/>
    </row>
    <row r="57" spans="1:91" s="73" customFormat="1" ht="8.1" customHeight="1">
      <c r="A57" s="112"/>
      <c r="B57" s="103"/>
      <c r="C57" s="113"/>
      <c r="D57" s="103"/>
      <c r="E57" s="105"/>
      <c r="F57" s="103"/>
      <c r="G57" s="105"/>
      <c r="H57" s="103"/>
      <c r="I57" s="104"/>
      <c r="J57" s="103"/>
      <c r="K57" s="104"/>
      <c r="L57" s="103"/>
      <c r="M57" s="105"/>
      <c r="N57" s="104"/>
      <c r="O57" s="104"/>
      <c r="P57" s="103"/>
      <c r="Q57" s="105"/>
      <c r="R57" s="103"/>
      <c r="S57" s="105"/>
      <c r="T57" s="103"/>
      <c r="U57" s="105"/>
      <c r="V57" s="103"/>
      <c r="W57" s="104"/>
      <c r="X57" s="103"/>
      <c r="Y57" s="104"/>
      <c r="Z57" s="103"/>
      <c r="AA57" s="105"/>
      <c r="AB57" s="104"/>
      <c r="AC57" s="104"/>
      <c r="AD57" s="103"/>
      <c r="AE57" s="104"/>
      <c r="AF57" s="103"/>
      <c r="AG57" s="105"/>
      <c r="AH57" s="103"/>
      <c r="AI57" s="104"/>
      <c r="AJ57" s="103"/>
      <c r="AK57" s="104"/>
      <c r="AL57" s="103"/>
      <c r="AM57" s="104"/>
      <c r="AN57" s="103"/>
      <c r="AO57" s="105"/>
      <c r="AP57" s="103"/>
      <c r="AQ57" s="105"/>
      <c r="AR57" s="103"/>
      <c r="AS57" s="104"/>
      <c r="AT57" s="103"/>
      <c r="AU57" s="104"/>
      <c r="AV57" s="103"/>
      <c r="AW57" s="105"/>
      <c r="AX57" s="104"/>
      <c r="AY57" s="104"/>
      <c r="AZ57" s="103"/>
      <c r="BA57" s="104"/>
      <c r="BB57" s="103"/>
      <c r="BC57" s="104"/>
      <c r="BD57" s="103"/>
      <c r="BE57" s="104"/>
      <c r="BF57" s="103"/>
      <c r="BG57" s="104"/>
      <c r="BH57" s="103"/>
      <c r="BI57" s="104"/>
      <c r="BJ57" s="103"/>
      <c r="BK57" s="92"/>
      <c r="BL57" s="103"/>
      <c r="BM57" s="92"/>
      <c r="BN57" s="103"/>
      <c r="BO57" s="92"/>
      <c r="BP57" s="104"/>
      <c r="BQ57" s="132"/>
      <c r="BR57" s="103"/>
      <c r="BS57" s="132"/>
      <c r="BT57" s="103"/>
      <c r="BU57" s="92"/>
      <c r="BV57" s="104"/>
      <c r="BW57" s="132"/>
      <c r="BX57" s="103"/>
      <c r="BY57" s="132"/>
      <c r="BZ57" s="137"/>
      <c r="CA57" s="92"/>
      <c r="CB57" s="149"/>
      <c r="CC57" s="92"/>
      <c r="CD57" s="103"/>
      <c r="CE57" s="92"/>
      <c r="CF57" s="170"/>
      <c r="CG57" s="154"/>
      <c r="CH57" s="170"/>
      <c r="CI57" s="154"/>
      <c r="CJ57" s="169"/>
      <c r="CK57" s="154"/>
      <c r="CM57" s="144"/>
    </row>
    <row r="58" spans="1:91" s="74" customFormat="1">
      <c r="A58" s="114" t="s">
        <v>37</v>
      </c>
      <c r="B58" s="115">
        <f>B47+B50+B56</f>
        <v>475</v>
      </c>
      <c r="C58" s="116"/>
      <c r="D58" s="115">
        <f>D47+D50+D56</f>
        <v>1050</v>
      </c>
      <c r="E58" s="117"/>
      <c r="F58" s="115">
        <f>F47+F50+F56</f>
        <v>1371</v>
      </c>
      <c r="G58" s="117"/>
      <c r="H58" s="118">
        <f>H47+H50+H56</f>
        <v>1049</v>
      </c>
      <c r="I58" s="117"/>
      <c r="J58" s="118">
        <f>J47+J50+J56</f>
        <v>1381</v>
      </c>
      <c r="K58" s="117"/>
      <c r="L58" s="118">
        <f>L47+L50+L56</f>
        <v>1901</v>
      </c>
      <c r="M58" s="117"/>
      <c r="N58" s="118">
        <f>N47+N50+N56</f>
        <v>1705</v>
      </c>
      <c r="O58" s="117"/>
      <c r="P58" s="115">
        <f>P47+P50+P56</f>
        <v>2476</v>
      </c>
      <c r="Q58" s="117"/>
      <c r="R58" s="118">
        <f>R47+R50+R56</f>
        <v>2249</v>
      </c>
      <c r="S58" s="117"/>
      <c r="T58" s="115">
        <f>T47+T50+T56</f>
        <v>1535</v>
      </c>
      <c r="U58" s="117"/>
      <c r="V58" s="118">
        <f>V47+V50+V56</f>
        <v>3704</v>
      </c>
      <c r="W58" s="117"/>
      <c r="X58" s="118">
        <f>X47+X50+X56</f>
        <v>9015</v>
      </c>
      <c r="Y58" s="117"/>
      <c r="Z58" s="118">
        <f>Z47+Z50+Z56</f>
        <v>10421</v>
      </c>
      <c r="AA58" s="117"/>
      <c r="AB58" s="118">
        <f>AB47+AB50+AB56</f>
        <v>6933</v>
      </c>
      <c r="AC58" s="117"/>
      <c r="AD58" s="118">
        <f>AD47+AD50+AD56</f>
        <v>4775</v>
      </c>
      <c r="AE58" s="117"/>
      <c r="AF58" s="115">
        <f>AF47+AF50+AF56</f>
        <v>4407</v>
      </c>
      <c r="AG58" s="117"/>
      <c r="AH58" s="118">
        <f>AH47+AH50+AH56</f>
        <v>7506</v>
      </c>
      <c r="AI58" s="117"/>
      <c r="AJ58" s="118">
        <f>AJ47+AJ50+AJ56</f>
        <v>6243</v>
      </c>
      <c r="AK58" s="117"/>
      <c r="AL58" s="118">
        <f>AL47+AL50+AL56</f>
        <v>3290</v>
      </c>
      <c r="AM58" s="117"/>
      <c r="AN58" s="118">
        <f>AN47+AN50+AN56</f>
        <v>3410</v>
      </c>
      <c r="AO58" s="117"/>
      <c r="AP58" s="115">
        <f>AP47+AP50+AP56</f>
        <v>3437</v>
      </c>
      <c r="AQ58" s="117"/>
      <c r="AR58" s="118">
        <f>AR47+AR50+AR56</f>
        <v>2640</v>
      </c>
      <c r="AS58" s="117"/>
      <c r="AT58" s="118">
        <f>AT47+AT50+AT56</f>
        <v>1243</v>
      </c>
      <c r="AU58" s="117"/>
      <c r="AV58" s="115">
        <f>AV47+AV50+AV56</f>
        <v>-354</v>
      </c>
      <c r="AW58" s="117"/>
      <c r="AX58" s="118">
        <f>AX47+AX50+AX56</f>
        <v>-4408</v>
      </c>
      <c r="AY58" s="117"/>
      <c r="AZ58" s="118">
        <f>AZ47+AZ50+AZ56</f>
        <v>-1861</v>
      </c>
      <c r="BA58" s="117"/>
      <c r="BB58" s="118">
        <f>BB47+BB50+BB56</f>
        <v>-1815</v>
      </c>
      <c r="BC58" s="117"/>
      <c r="BD58" s="118">
        <f>BD47+BD50+BD56</f>
        <v>-6626</v>
      </c>
      <c r="BE58" s="117"/>
      <c r="BF58" s="118">
        <f>BF47+BF50+BF56</f>
        <v>5003</v>
      </c>
      <c r="BG58" s="117"/>
      <c r="BH58" s="118">
        <f>BH47+BH50+BH56</f>
        <v>9487</v>
      </c>
      <c r="BI58" s="117"/>
      <c r="BJ58" s="115">
        <f>BJ47+BJ50+BJ56</f>
        <v>19715</v>
      </c>
      <c r="BK58" s="130"/>
      <c r="BL58" s="115">
        <f>BL47+BL50+BL56</f>
        <v>18422</v>
      </c>
      <c r="BM58" s="130"/>
      <c r="BN58" s="118">
        <f>BN47+BN50+BN56</f>
        <v>20253</v>
      </c>
      <c r="BO58" s="130"/>
      <c r="BP58" s="118">
        <f>BP47+BP50+BP56</f>
        <v>20928</v>
      </c>
      <c r="BQ58" s="130"/>
      <c r="BR58" s="118">
        <f>BR47+BR50+BR56</f>
        <v>19419</v>
      </c>
      <c r="BS58" s="130"/>
      <c r="BT58" s="118">
        <f>BT47+BT50+BT56</f>
        <v>18724</v>
      </c>
      <c r="BU58" s="130"/>
      <c r="BV58" s="118">
        <f>BV47+BV50+BV56</f>
        <v>19109</v>
      </c>
      <c r="BW58" s="130"/>
      <c r="BX58" s="118">
        <f>BX47+BX50+BX56</f>
        <v>20658</v>
      </c>
      <c r="BY58" s="130"/>
      <c r="BZ58" s="115">
        <v>35594</v>
      </c>
      <c r="CA58" s="130"/>
      <c r="CB58" s="115">
        <f>CB47+CB50+CB56</f>
        <v>47424</v>
      </c>
      <c r="CC58" s="130"/>
      <c r="CD58" s="115">
        <f>CD47+CD50+CD56</f>
        <v>43275</v>
      </c>
      <c r="CE58" s="130"/>
      <c r="CF58" s="171">
        <v>42508.629414000003</v>
      </c>
      <c r="CG58" s="172"/>
      <c r="CH58" s="171">
        <v>41950.78</v>
      </c>
      <c r="CI58" s="172"/>
      <c r="CJ58" s="173">
        <v>38583.845910939999</v>
      </c>
      <c r="CK58" s="172"/>
      <c r="CL58" s="186">
        <v>37414.534500189999</v>
      </c>
      <c r="CM58" s="187"/>
    </row>
    <row r="59" spans="1:91">
      <c r="A59" s="119"/>
      <c r="B59" s="120"/>
      <c r="C59" s="121"/>
      <c r="D59" s="122"/>
      <c r="E59" s="123"/>
      <c r="F59" s="122"/>
      <c r="G59" s="123"/>
      <c r="H59" s="120"/>
      <c r="I59" s="120"/>
      <c r="J59" s="122"/>
      <c r="K59" s="123"/>
      <c r="L59" s="120"/>
      <c r="M59" s="120"/>
      <c r="N59" s="122"/>
      <c r="O59" s="123"/>
      <c r="P59" s="122"/>
      <c r="Q59" s="123"/>
      <c r="R59" s="122"/>
      <c r="S59" s="123"/>
      <c r="T59" s="120"/>
      <c r="U59" s="120"/>
      <c r="V59" s="122"/>
      <c r="W59" s="123"/>
      <c r="X59" s="120"/>
      <c r="Y59" s="120"/>
      <c r="Z59" s="122"/>
      <c r="AA59" s="123"/>
      <c r="AB59" s="120"/>
      <c r="AC59" s="120"/>
      <c r="AD59" s="122"/>
      <c r="AE59" s="123"/>
      <c r="AF59" s="122"/>
      <c r="AG59" s="123"/>
      <c r="AH59" s="122"/>
      <c r="AI59" s="123"/>
      <c r="AJ59" s="120"/>
      <c r="AK59" s="120"/>
      <c r="AL59" s="122"/>
      <c r="AM59" s="123"/>
      <c r="AN59" s="120"/>
      <c r="AO59" s="120"/>
      <c r="AP59" s="122"/>
      <c r="AQ59" s="123"/>
      <c r="AR59" s="120"/>
      <c r="AS59" s="120"/>
      <c r="AT59" s="122"/>
      <c r="AU59" s="123"/>
      <c r="AV59" s="122"/>
      <c r="AW59" s="123"/>
      <c r="AX59" s="122"/>
      <c r="AY59" s="123"/>
      <c r="AZ59" s="120"/>
      <c r="BA59" s="120"/>
      <c r="BB59" s="122"/>
      <c r="BC59" s="123"/>
      <c r="BD59" s="120"/>
      <c r="BE59" s="120"/>
      <c r="BF59" s="122"/>
      <c r="BG59" s="123"/>
      <c r="BH59" s="120"/>
      <c r="BI59" s="120"/>
      <c r="BJ59" s="122"/>
      <c r="BK59" s="131"/>
      <c r="BL59" s="122"/>
      <c r="BM59" s="131"/>
      <c r="BN59" s="122"/>
      <c r="BO59" s="131"/>
      <c r="BP59" s="120"/>
      <c r="BQ59" s="134"/>
      <c r="BR59" s="122"/>
      <c r="BS59" s="131"/>
      <c r="BT59" s="122"/>
      <c r="BU59" s="131"/>
      <c r="BV59" s="122"/>
      <c r="BW59" s="131"/>
      <c r="BX59" s="122"/>
      <c r="BY59" s="131"/>
      <c r="BZ59" s="122"/>
      <c r="CA59" s="131"/>
      <c r="CB59" s="151"/>
      <c r="CC59" s="131"/>
      <c r="CD59" s="174"/>
      <c r="CE59" s="175"/>
      <c r="CF59" s="176"/>
      <c r="CG59" s="177"/>
      <c r="CH59" s="178"/>
      <c r="CI59" s="179"/>
      <c r="CJ59" s="178"/>
      <c r="CK59" s="179"/>
      <c r="CL59" s="188"/>
      <c r="CM59" s="189"/>
    </row>
    <row r="60" spans="1:91">
      <c r="A60" s="124"/>
      <c r="B60" s="104"/>
      <c r="C60" s="11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32"/>
      <c r="BL60" s="104"/>
      <c r="BM60" s="132"/>
      <c r="BN60" s="104"/>
      <c r="BO60" s="132"/>
      <c r="BP60" s="104"/>
      <c r="BQ60" s="132"/>
      <c r="BR60" s="104"/>
      <c r="BS60" s="132"/>
      <c r="BT60" s="104"/>
      <c r="BU60" s="132"/>
      <c r="BV60" s="104"/>
      <c r="BW60" s="132"/>
      <c r="BX60" s="104"/>
      <c r="BY60" s="132"/>
      <c r="BZ60" s="104"/>
      <c r="CA60" s="132"/>
      <c r="CB60" s="132"/>
      <c r="CC60" s="132"/>
    </row>
    <row r="61" spans="1:91" ht="15">
      <c r="A61" s="125" t="s">
        <v>38</v>
      </c>
      <c r="B61" s="104"/>
      <c r="C61" s="113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32"/>
      <c r="BL61" s="104"/>
      <c r="BM61" s="132"/>
      <c r="BN61" s="104"/>
      <c r="BO61" s="132"/>
      <c r="BP61" s="104"/>
      <c r="BQ61" s="132"/>
      <c r="BR61" s="104"/>
      <c r="BS61" s="132"/>
      <c r="BT61" s="104"/>
      <c r="BU61" s="132"/>
      <c r="BV61" s="104"/>
      <c r="BW61" s="132"/>
      <c r="BX61" s="104"/>
      <c r="BY61" s="132"/>
      <c r="BZ61" s="104"/>
      <c r="CA61" s="132"/>
      <c r="CB61" s="132"/>
      <c r="CC61" s="132"/>
    </row>
    <row r="62" spans="1:91">
      <c r="A62" s="126" t="s">
        <v>39</v>
      </c>
      <c r="B62" s="104"/>
      <c r="C62" s="113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32"/>
      <c r="BL62" s="104"/>
      <c r="BM62" s="132"/>
      <c r="BN62" s="104"/>
      <c r="BO62" s="132"/>
      <c r="BP62" s="104"/>
      <c r="BQ62" s="132"/>
      <c r="BR62" s="104"/>
      <c r="BS62" s="132"/>
      <c r="BT62" s="104"/>
      <c r="BU62" s="132"/>
      <c r="BV62" s="104"/>
      <c r="BW62" s="132"/>
      <c r="BX62" s="104"/>
      <c r="BY62" s="132"/>
      <c r="BZ62" s="104"/>
      <c r="CA62" s="132"/>
      <c r="CB62" s="132"/>
      <c r="CC62" s="132"/>
    </row>
    <row r="63" spans="1:91">
      <c r="A63" s="72" t="s">
        <v>40</v>
      </c>
      <c r="B63" s="104"/>
      <c r="C63" s="113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32"/>
      <c r="BL63" s="104"/>
      <c r="BM63" s="132"/>
      <c r="BN63" s="104"/>
      <c r="BO63" s="132"/>
      <c r="BP63" s="104"/>
      <c r="BQ63" s="132"/>
      <c r="BR63" s="104"/>
      <c r="BS63" s="132"/>
      <c r="BT63" s="104"/>
      <c r="BU63" s="132"/>
      <c r="BV63" s="104"/>
      <c r="BW63" s="132"/>
      <c r="BX63" s="104"/>
      <c r="BY63" s="132"/>
      <c r="BZ63" s="104"/>
      <c r="CA63" s="132"/>
      <c r="CB63" s="132"/>
      <c r="CC63" s="132"/>
    </row>
    <row r="64" spans="1:91" ht="27.75">
      <c r="A64" s="127" t="s">
        <v>41</v>
      </c>
      <c r="B64" s="104"/>
      <c r="C64" s="113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32"/>
      <c r="BL64" s="104"/>
      <c r="BM64" s="132"/>
      <c r="BN64" s="104"/>
      <c r="BO64" s="132"/>
      <c r="BP64" s="104"/>
      <c r="BQ64" s="132"/>
      <c r="BR64" s="104"/>
      <c r="BS64" s="132"/>
      <c r="BT64" s="104"/>
      <c r="BU64" s="132"/>
      <c r="BV64" s="104"/>
      <c r="BW64" s="132"/>
      <c r="BX64" s="104"/>
      <c r="BY64" s="132"/>
      <c r="BZ64" s="104"/>
      <c r="CA64" s="132"/>
      <c r="CB64" s="132"/>
      <c r="CC64" s="132"/>
    </row>
    <row r="65" spans="1:89" ht="15">
      <c r="A65" s="125" t="s">
        <v>42</v>
      </c>
      <c r="B65" s="104"/>
      <c r="C65" s="113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32"/>
      <c r="BL65" s="104"/>
      <c r="BM65" s="132"/>
      <c r="BN65" s="104"/>
      <c r="BO65" s="132"/>
      <c r="BP65" s="104"/>
      <c r="BQ65" s="132"/>
      <c r="BR65" s="104"/>
      <c r="BS65" s="132"/>
      <c r="BT65" s="104"/>
      <c r="BU65" s="132"/>
      <c r="BV65" s="104"/>
      <c r="BW65" s="132"/>
      <c r="BX65" s="104"/>
      <c r="BY65" s="132"/>
      <c r="BZ65" s="104"/>
      <c r="CA65" s="132"/>
      <c r="CB65" s="132"/>
      <c r="CC65" s="132"/>
    </row>
    <row r="66" spans="1:89">
      <c r="A66" s="72" t="s">
        <v>43</v>
      </c>
      <c r="B66" s="104"/>
      <c r="C66" s="113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32"/>
      <c r="BL66" s="104"/>
      <c r="BM66" s="132"/>
      <c r="BN66" s="104"/>
      <c r="BO66" s="132"/>
      <c r="BP66" s="104"/>
      <c r="BQ66" s="132"/>
      <c r="BR66" s="104"/>
      <c r="BS66" s="132"/>
      <c r="BT66" s="104"/>
      <c r="BU66" s="132"/>
      <c r="BV66" s="104"/>
      <c r="BW66" s="132"/>
      <c r="BX66" s="104"/>
      <c r="BY66" s="132"/>
      <c r="BZ66" s="104"/>
      <c r="CA66" s="132"/>
      <c r="CB66" s="132"/>
      <c r="CC66" s="132"/>
    </row>
    <row r="67" spans="1:89" ht="15">
      <c r="A67" s="190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F67" s="163"/>
      <c r="CG67" s="163"/>
      <c r="CH67" s="163"/>
      <c r="CI67" s="163"/>
      <c r="CJ67" s="163"/>
      <c r="CK67" s="163"/>
    </row>
    <row r="68" spans="1:89" s="73" customFormat="1">
      <c r="A68" s="191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CB68" s="192"/>
      <c r="CF68" s="77"/>
      <c r="CG68" s="77"/>
      <c r="CH68" s="77"/>
      <c r="CI68" s="77"/>
      <c r="CJ68" s="77"/>
      <c r="CK68" s="77"/>
    </row>
  </sheetData>
  <mergeCells count="325">
    <mergeCell ref="BT53:BU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BF42:BG42"/>
    <mergeCell ref="BH42:BI42"/>
    <mergeCell ref="BJ42:BK42"/>
    <mergeCell ref="BL42:BM42"/>
    <mergeCell ref="BN42:BO42"/>
    <mergeCell ref="BP42:BQ42"/>
    <mergeCell ref="BR42:BS42"/>
    <mergeCell ref="AH53:AI53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BP53:BQ53"/>
    <mergeCell ref="BR53:BS53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BB41:BC41"/>
    <mergeCell ref="BD41:BE41"/>
    <mergeCell ref="BF41:BG41"/>
    <mergeCell ref="BH41:BI41"/>
    <mergeCell ref="BJ41:BK41"/>
    <mergeCell ref="BL41:BM41"/>
    <mergeCell ref="BN41:BO41"/>
    <mergeCell ref="BP41:BQ41"/>
    <mergeCell ref="BR41:BS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N39:BO39"/>
    <mergeCell ref="BP39:BQ39"/>
    <mergeCell ref="BR39:BS39"/>
    <mergeCell ref="CD39:CE39"/>
    <mergeCell ref="CF39:CG39"/>
    <mergeCell ref="CH39:CI39"/>
    <mergeCell ref="CJ39:CK39"/>
    <mergeCell ref="CL39:CM39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CJ38:CK38"/>
    <mergeCell ref="CL38:CM38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BH38:BI38"/>
    <mergeCell ref="BJ38:BK38"/>
    <mergeCell ref="BL38:BM38"/>
    <mergeCell ref="BN38:BO38"/>
    <mergeCell ref="BP38:BQ38"/>
    <mergeCell ref="BR38:BS38"/>
    <mergeCell ref="CD38:CE38"/>
    <mergeCell ref="CF38:CG38"/>
    <mergeCell ref="CH38:CI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CF36:CG36"/>
    <mergeCell ref="CH36:CI36"/>
    <mergeCell ref="CJ36:CK36"/>
    <mergeCell ref="CL36:CM36"/>
    <mergeCell ref="CL37:CM37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BD36:BE36"/>
    <mergeCell ref="BF36:BG36"/>
    <mergeCell ref="BH36:BI36"/>
    <mergeCell ref="BT36:BU36"/>
    <mergeCell ref="BV36:BW36"/>
    <mergeCell ref="BX36:BY36"/>
    <mergeCell ref="BZ36:CA36"/>
    <mergeCell ref="CB36:CC36"/>
    <mergeCell ref="CD36:CE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Z35:CA35"/>
    <mergeCell ref="CB35:CC35"/>
    <mergeCell ref="CD35:CE35"/>
    <mergeCell ref="CF35:CG35"/>
    <mergeCell ref="CH35:CI35"/>
    <mergeCell ref="CJ35:CK35"/>
    <mergeCell ref="CL35:CM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X35:AY35"/>
    <mergeCell ref="AZ35:BA35"/>
    <mergeCell ref="BB35:BC35"/>
    <mergeCell ref="BD35:BE35"/>
    <mergeCell ref="BF35:BG35"/>
    <mergeCell ref="BH35:BI35"/>
    <mergeCell ref="BT35:BU35"/>
    <mergeCell ref="BV35:BW35"/>
    <mergeCell ref="BX35:BY35"/>
    <mergeCell ref="CL34:CM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CB32:CC32"/>
    <mergeCell ref="CD32:CE32"/>
    <mergeCell ref="CF32:CG32"/>
    <mergeCell ref="CH32:CI32"/>
    <mergeCell ref="CJ32:CK32"/>
    <mergeCell ref="CL32:CM32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BX4:BY4"/>
    <mergeCell ref="BZ4:CA4"/>
    <mergeCell ref="CB4:CC4"/>
    <mergeCell ref="CD4:CE4"/>
    <mergeCell ref="CF4:CG4"/>
    <mergeCell ref="CH4:CI4"/>
    <mergeCell ref="CJ4:CK4"/>
    <mergeCell ref="CL4:CM4"/>
    <mergeCell ref="BZ31:CA31"/>
    <mergeCell ref="CD31:CE31"/>
    <mergeCell ref="CF31:CG31"/>
    <mergeCell ref="CH31:CI31"/>
    <mergeCell ref="CJ31:CK31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rintOptions horizontalCentered="1"/>
  <pageMargins left="0" right="0" top="0.4" bottom="0" header="0.25" footer="0"/>
  <pageSetup paperSize="9" scale="75" orientation="landscape"/>
  <headerFooter alignWithMargins="0">
    <oddHeader>&amp;C&amp;"Arial,Bold"KEDUDUKAN KEWANGAN KERAJAAN PERSEKUTUAN 1970-2013 (RM JUTA)
&amp;"Arial,Bold Italic"FEDERAL GOVERNMENT FINANCIAL POSITION 1970-2013 (RM MILLION)</oddHeader>
  </headerFooter>
  <colBreaks count="5" manualBreakCount="5">
    <brk id="17" max="63" man="1"/>
    <brk id="33" max="63" man="1"/>
    <brk id="49" max="63" man="1"/>
    <brk id="65" max="63" man="1"/>
    <brk id="81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"/>
  <sheetViews>
    <sheetView showGridLines="0" tabSelected="1" view="pageBreakPreview" zoomScaleNormal="100" zoomScaleSheetLayoutView="100" workbookViewId="0">
      <pane xSplit="1" ySplit="5" topLeftCell="G27" activePane="bottomRight" state="frozen"/>
      <selection pane="topRight"/>
      <selection pane="bottomLeft"/>
      <selection pane="bottomRight" activeCell="N22" sqref="N22"/>
    </sheetView>
  </sheetViews>
  <sheetFormatPr defaultColWidth="9.140625" defaultRowHeight="15"/>
  <cols>
    <col min="1" max="1" width="79.140625" style="7" customWidth="1"/>
    <col min="2" max="5" width="15.7109375" style="7" customWidth="1"/>
    <col min="6" max="9" width="13" style="7" customWidth="1"/>
    <col min="10" max="10" width="12.85546875" style="7" customWidth="1"/>
    <col min="11" max="11" width="13.140625" style="7" customWidth="1"/>
    <col min="12" max="16384" width="9.140625" style="7"/>
  </cols>
  <sheetData>
    <row r="1" spans="1:11">
      <c r="A1" s="8"/>
    </row>
    <row r="2" spans="1:11" ht="15" customHeight="1">
      <c r="A2" s="9" t="s">
        <v>44</v>
      </c>
    </row>
    <row r="3" spans="1:11" s="1" customFormat="1">
      <c r="A3" s="10" t="s">
        <v>45</v>
      </c>
    </row>
    <row r="4" spans="1:11">
      <c r="A4" s="11"/>
    </row>
    <row r="5" spans="1:11" s="2" customFormat="1" ht="15.75" customHeight="1">
      <c r="A5" s="12" t="s">
        <v>46</v>
      </c>
      <c r="B5" s="13">
        <v>2015</v>
      </c>
      <c r="C5" s="14">
        <v>2016</v>
      </c>
      <c r="D5" s="15">
        <v>2017</v>
      </c>
      <c r="E5" s="16">
        <v>2018</v>
      </c>
      <c r="F5" s="13">
        <v>2019</v>
      </c>
      <c r="G5" s="13">
        <v>2020</v>
      </c>
      <c r="H5" s="13">
        <v>2021</v>
      </c>
      <c r="I5" s="13">
        <v>2022</v>
      </c>
      <c r="J5" s="13">
        <v>2023</v>
      </c>
      <c r="K5" s="13" t="s">
        <v>47</v>
      </c>
    </row>
    <row r="6" spans="1:11" s="2" customFormat="1" ht="15" customHeight="1">
      <c r="A6" s="17"/>
      <c r="B6" s="18"/>
      <c r="C6" s="18"/>
      <c r="D6" s="19"/>
      <c r="E6" s="20"/>
      <c r="F6" s="21"/>
      <c r="G6" s="21"/>
      <c r="H6" s="21"/>
      <c r="I6" s="21"/>
      <c r="J6" s="21"/>
      <c r="K6" s="21"/>
    </row>
    <row r="7" spans="1:11" ht="15.75" customHeight="1">
      <c r="A7" s="22" t="s">
        <v>48</v>
      </c>
      <c r="B7" s="23">
        <v>219089</v>
      </c>
      <c r="C7" s="24">
        <v>212421</v>
      </c>
      <c r="D7" s="25">
        <v>220406</v>
      </c>
      <c r="E7" s="26">
        <v>232882</v>
      </c>
      <c r="F7" s="26">
        <v>264415</v>
      </c>
      <c r="G7" s="26">
        <v>225075</v>
      </c>
      <c r="H7" s="26">
        <v>233752</v>
      </c>
      <c r="I7" s="26">
        <v>294357</v>
      </c>
      <c r="J7" s="26">
        <v>314959</v>
      </c>
      <c r="K7" s="26">
        <v>307600</v>
      </c>
    </row>
    <row r="8" spans="1:11">
      <c r="A8" s="27" t="s">
        <v>4</v>
      </c>
      <c r="B8" s="28"/>
      <c r="C8" s="29"/>
      <c r="D8" s="25"/>
      <c r="E8" s="26"/>
      <c r="F8" s="26"/>
      <c r="G8" s="26"/>
      <c r="H8" s="26"/>
      <c r="I8" s="26"/>
      <c r="J8" s="26"/>
      <c r="K8" s="26"/>
    </row>
    <row r="9" spans="1:11">
      <c r="A9" s="27"/>
      <c r="B9" s="30"/>
      <c r="C9" s="31"/>
      <c r="D9" s="25"/>
      <c r="E9" s="26"/>
      <c r="F9" s="26"/>
      <c r="G9" s="26"/>
      <c r="H9" s="26"/>
      <c r="I9" s="26"/>
      <c r="J9" s="26"/>
      <c r="K9" s="26"/>
    </row>
    <row r="10" spans="1:11">
      <c r="A10" s="22" t="s">
        <v>49</v>
      </c>
      <c r="B10" s="23">
        <v>216998</v>
      </c>
      <c r="C10" s="24">
        <v>210172.86725040001</v>
      </c>
      <c r="D10" s="25">
        <v>217695</v>
      </c>
      <c r="E10" s="26">
        <v>230960</v>
      </c>
      <c r="F10" s="26">
        <v>263343</v>
      </c>
      <c r="G10" s="26">
        <v>224600</v>
      </c>
      <c r="H10" s="26">
        <v>231516</v>
      </c>
      <c r="I10" s="26">
        <v>292693</v>
      </c>
      <c r="J10" s="26">
        <v>311267</v>
      </c>
      <c r="K10" s="26">
        <v>303800</v>
      </c>
    </row>
    <row r="11" spans="1:11">
      <c r="A11" s="27" t="s">
        <v>50</v>
      </c>
      <c r="B11" s="30"/>
      <c r="C11" s="31"/>
      <c r="D11" s="25"/>
      <c r="E11" s="26"/>
      <c r="F11" s="32"/>
      <c r="G11" s="32"/>
      <c r="H11" s="32"/>
      <c r="I11" s="32"/>
      <c r="J11" s="32"/>
      <c r="K11" s="32"/>
    </row>
    <row r="12" spans="1:11">
      <c r="A12" s="27"/>
      <c r="B12" s="30"/>
      <c r="C12" s="31"/>
      <c r="D12" s="25"/>
      <c r="E12" s="26"/>
      <c r="F12" s="32"/>
      <c r="G12" s="32"/>
      <c r="H12" s="32"/>
      <c r="I12" s="32"/>
      <c r="J12" s="32"/>
      <c r="K12" s="32"/>
    </row>
    <row r="13" spans="1:11">
      <c r="A13" s="22" t="s">
        <v>51</v>
      </c>
      <c r="B13" s="23">
        <f t="shared" ref="B13:K13" si="0">B7-B10</f>
        <v>2091</v>
      </c>
      <c r="C13" s="24">
        <f t="shared" si="0"/>
        <v>2248.1327496000399</v>
      </c>
      <c r="D13" s="33">
        <f t="shared" si="0"/>
        <v>2711</v>
      </c>
      <c r="E13" s="26">
        <f t="shared" si="0"/>
        <v>1922</v>
      </c>
      <c r="F13" s="26">
        <f t="shared" si="0"/>
        <v>1072</v>
      </c>
      <c r="G13" s="26">
        <f t="shared" si="0"/>
        <v>475</v>
      </c>
      <c r="H13" s="26">
        <f t="shared" si="0"/>
        <v>2236</v>
      </c>
      <c r="I13" s="26">
        <f t="shared" si="0"/>
        <v>1664</v>
      </c>
      <c r="J13" s="26">
        <f t="shared" si="0"/>
        <v>3692</v>
      </c>
      <c r="K13" s="26">
        <f t="shared" si="0"/>
        <v>3800</v>
      </c>
    </row>
    <row r="14" spans="1:11">
      <c r="A14" s="27" t="s">
        <v>52</v>
      </c>
      <c r="B14" s="30"/>
      <c r="C14" s="31"/>
      <c r="D14" s="25"/>
      <c r="E14" s="26"/>
      <c r="F14" s="32"/>
      <c r="G14" s="32"/>
      <c r="H14" s="32"/>
      <c r="I14" s="32"/>
      <c r="J14" s="32"/>
      <c r="K14" s="32"/>
    </row>
    <row r="15" spans="1:11">
      <c r="A15" s="27"/>
      <c r="B15" s="30"/>
      <c r="C15" s="31"/>
      <c r="D15" s="25"/>
      <c r="E15" s="26"/>
      <c r="F15" s="32"/>
      <c r="G15" s="32"/>
      <c r="H15" s="32"/>
      <c r="I15" s="32"/>
      <c r="J15" s="32"/>
      <c r="K15" s="32"/>
    </row>
    <row r="16" spans="1:11">
      <c r="A16" s="34" t="s">
        <v>53</v>
      </c>
      <c r="B16" s="23"/>
      <c r="C16" s="24"/>
      <c r="D16" s="25"/>
      <c r="E16" s="26"/>
      <c r="F16" s="32"/>
      <c r="G16" s="32"/>
      <c r="H16" s="32"/>
      <c r="I16" s="32"/>
      <c r="J16" s="32"/>
      <c r="K16" s="32"/>
    </row>
    <row r="17" spans="1:11">
      <c r="A17" s="34"/>
      <c r="B17" s="23"/>
      <c r="C17" s="24"/>
      <c r="D17" s="25"/>
      <c r="E17" s="26"/>
      <c r="F17" s="32"/>
      <c r="G17" s="32"/>
      <c r="H17" s="32"/>
      <c r="I17" s="32"/>
      <c r="J17" s="32"/>
      <c r="K17" s="32"/>
    </row>
    <row r="18" spans="1:11">
      <c r="A18" s="22" t="s">
        <v>54</v>
      </c>
      <c r="B18" s="23">
        <v>40768</v>
      </c>
      <c r="C18" s="24">
        <v>41995.037696860003</v>
      </c>
      <c r="D18" s="25">
        <v>44884</v>
      </c>
      <c r="E18" s="26">
        <v>56095</v>
      </c>
      <c r="F18" s="26">
        <v>54173</v>
      </c>
      <c r="G18" s="26">
        <v>51360</v>
      </c>
      <c r="H18" s="26">
        <v>64257</v>
      </c>
      <c r="I18" s="26">
        <v>71574</v>
      </c>
      <c r="J18" s="26">
        <v>96091</v>
      </c>
      <c r="K18" s="26">
        <v>90000</v>
      </c>
    </row>
    <row r="19" spans="1:11">
      <c r="A19" s="27" t="s">
        <v>11</v>
      </c>
      <c r="B19" s="30"/>
      <c r="C19" s="31"/>
      <c r="D19" s="25"/>
      <c r="E19" s="26"/>
      <c r="F19" s="32"/>
      <c r="G19" s="32"/>
      <c r="H19" s="32"/>
      <c r="I19" s="32"/>
      <c r="J19" s="32"/>
      <c r="K19" s="32"/>
    </row>
    <row r="20" spans="1:11">
      <c r="A20" s="27"/>
      <c r="B20" s="23"/>
      <c r="C20" s="24"/>
      <c r="D20" s="25"/>
      <c r="E20" s="26"/>
      <c r="F20" s="32"/>
      <c r="G20" s="32"/>
      <c r="H20" s="32"/>
      <c r="I20" s="32"/>
      <c r="J20" s="32"/>
      <c r="K20" s="32"/>
    </row>
    <row r="21" spans="1:11">
      <c r="A21" s="22" t="s">
        <v>55</v>
      </c>
      <c r="B21" s="23">
        <v>1483</v>
      </c>
      <c r="C21" s="24">
        <v>1346</v>
      </c>
      <c r="D21" s="25">
        <v>1852</v>
      </c>
      <c r="E21" s="26">
        <v>788</v>
      </c>
      <c r="F21" s="32">
        <v>1603</v>
      </c>
      <c r="G21" s="35">
        <v>1259</v>
      </c>
      <c r="H21" s="35">
        <v>992</v>
      </c>
      <c r="I21" s="35">
        <v>1407</v>
      </c>
      <c r="J21" s="35">
        <v>1007</v>
      </c>
      <c r="K21" s="35">
        <v>800</v>
      </c>
    </row>
    <row r="22" spans="1:11">
      <c r="A22" s="27" t="s">
        <v>13</v>
      </c>
      <c r="B22" s="30"/>
      <c r="C22" s="31"/>
      <c r="D22" s="25"/>
      <c r="E22" s="26"/>
      <c r="F22" s="32"/>
      <c r="G22" s="32"/>
      <c r="H22" s="32"/>
      <c r="I22" s="32"/>
      <c r="J22" s="32"/>
      <c r="K22" s="32"/>
    </row>
    <row r="23" spans="1:11">
      <c r="A23" s="27"/>
      <c r="B23" s="23"/>
      <c r="C23" s="24"/>
      <c r="D23" s="25"/>
      <c r="E23" s="26"/>
      <c r="F23" s="32"/>
      <c r="G23" s="32"/>
      <c r="H23" s="32"/>
      <c r="I23" s="32"/>
      <c r="J23" s="32"/>
      <c r="K23" s="32"/>
    </row>
    <row r="24" spans="1:11">
      <c r="A24" s="22" t="s">
        <v>56</v>
      </c>
      <c r="B24" s="23">
        <f t="shared" ref="B24:K24" si="1">B18-B21</f>
        <v>39285</v>
      </c>
      <c r="C24" s="24">
        <f t="shared" si="1"/>
        <v>40649.037696860003</v>
      </c>
      <c r="D24" s="33">
        <f t="shared" si="1"/>
        <v>43032</v>
      </c>
      <c r="E24" s="26">
        <f t="shared" si="1"/>
        <v>55307</v>
      </c>
      <c r="F24" s="26">
        <f t="shared" si="1"/>
        <v>52570</v>
      </c>
      <c r="G24" s="26">
        <f t="shared" si="1"/>
        <v>50101</v>
      </c>
      <c r="H24" s="26">
        <f t="shared" si="1"/>
        <v>63265</v>
      </c>
      <c r="I24" s="26">
        <f t="shared" si="1"/>
        <v>70167</v>
      </c>
      <c r="J24" s="26">
        <f t="shared" si="1"/>
        <v>95084</v>
      </c>
      <c r="K24" s="26">
        <f t="shared" si="1"/>
        <v>89200</v>
      </c>
    </row>
    <row r="25" spans="1:11">
      <c r="A25" s="27" t="s">
        <v>15</v>
      </c>
      <c r="B25" s="30"/>
      <c r="C25" s="31"/>
      <c r="D25" s="25"/>
      <c r="E25" s="26"/>
      <c r="F25" s="32"/>
      <c r="G25" s="32"/>
      <c r="H25" s="32"/>
      <c r="I25" s="32"/>
      <c r="J25" s="32"/>
      <c r="K25" s="32"/>
    </row>
    <row r="26" spans="1:11">
      <c r="A26" s="27"/>
      <c r="B26" s="36"/>
      <c r="C26" s="37"/>
      <c r="D26" s="25"/>
      <c r="E26" s="26"/>
      <c r="F26" s="32"/>
      <c r="G26" s="32"/>
      <c r="H26" s="32"/>
      <c r="I26" s="32"/>
      <c r="J26" s="32"/>
      <c r="K26" s="32"/>
    </row>
    <row r="27" spans="1:11" ht="17.25">
      <c r="A27" s="22" t="s">
        <v>57</v>
      </c>
      <c r="B27" s="23"/>
      <c r="C27" s="24"/>
      <c r="D27" s="33"/>
      <c r="E27" s="26"/>
      <c r="F27" s="26"/>
      <c r="G27" s="26">
        <v>38019</v>
      </c>
      <c r="H27" s="26">
        <v>37711</v>
      </c>
      <c r="I27" s="26">
        <v>30979</v>
      </c>
      <c r="J27" s="26">
        <v>0</v>
      </c>
      <c r="K27" s="26">
        <v>0</v>
      </c>
    </row>
    <row r="28" spans="1:11" ht="17.25">
      <c r="A28" s="27" t="s">
        <v>58</v>
      </c>
      <c r="B28" s="30"/>
      <c r="C28" s="31"/>
      <c r="D28" s="25"/>
      <c r="E28" s="26"/>
      <c r="F28" s="32"/>
      <c r="G28" s="32"/>
      <c r="H28" s="32"/>
      <c r="I28" s="32"/>
      <c r="J28" s="32"/>
      <c r="K28" s="32"/>
    </row>
    <row r="29" spans="1:11">
      <c r="A29" s="27"/>
      <c r="B29" s="30"/>
      <c r="C29" s="31"/>
      <c r="D29" s="25"/>
      <c r="E29" s="26"/>
      <c r="F29" s="32"/>
      <c r="G29" s="32"/>
      <c r="H29" s="32"/>
      <c r="I29" s="32"/>
      <c r="J29" s="32"/>
      <c r="K29" s="32"/>
    </row>
    <row r="30" spans="1:11">
      <c r="A30" s="22" t="s">
        <v>59</v>
      </c>
      <c r="B30" s="23">
        <f t="shared" ref="B30:K30" si="2">B7-B10-B24</f>
        <v>-37194</v>
      </c>
      <c r="C30" s="24">
        <f t="shared" si="2"/>
        <v>-38400.904947260002</v>
      </c>
      <c r="D30" s="24">
        <f t="shared" si="2"/>
        <v>-40321</v>
      </c>
      <c r="E30" s="38">
        <f t="shared" si="2"/>
        <v>-53385</v>
      </c>
      <c r="F30" s="38">
        <f t="shared" si="2"/>
        <v>-51498</v>
      </c>
      <c r="G30" s="38">
        <f>G7-G10-G24-G27</f>
        <v>-87645</v>
      </c>
      <c r="H30" s="38">
        <f>H7-H10-H24-H27</f>
        <v>-98740</v>
      </c>
      <c r="I30" s="38">
        <f>I7-I10-I24-I27</f>
        <v>-99482</v>
      </c>
      <c r="J30" s="38">
        <f>J7-J10-J24</f>
        <v>-91392</v>
      </c>
      <c r="K30" s="38">
        <f t="shared" si="2"/>
        <v>-85400</v>
      </c>
    </row>
    <row r="31" spans="1:11">
      <c r="A31" s="27" t="s">
        <v>60</v>
      </c>
      <c r="B31" s="30"/>
      <c r="C31" s="31"/>
      <c r="D31" s="29"/>
      <c r="E31" s="39"/>
      <c r="F31" s="32"/>
      <c r="G31" s="32"/>
      <c r="H31" s="32"/>
      <c r="I31" s="32"/>
      <c r="J31" s="32"/>
      <c r="K31" s="32"/>
    </row>
    <row r="32" spans="1:11">
      <c r="A32" s="27"/>
      <c r="B32" s="30"/>
      <c r="C32" s="31"/>
      <c r="D32" s="29"/>
      <c r="E32" s="39"/>
      <c r="F32" s="32"/>
      <c r="G32" s="32"/>
      <c r="H32" s="32"/>
      <c r="I32" s="32"/>
      <c r="J32" s="32"/>
      <c r="K32" s="32"/>
    </row>
    <row r="33" spans="1:11" s="3" customFormat="1" ht="17.25">
      <c r="A33" s="40" t="s">
        <v>61</v>
      </c>
      <c r="B33" s="41">
        <f t="shared" ref="B33:K33" si="3">B30/B35*100</f>
        <v>-3.1602263834805702</v>
      </c>
      <c r="C33" s="42">
        <f t="shared" si="3"/>
        <v>-3.0728147878335399</v>
      </c>
      <c r="D33" s="42">
        <f t="shared" si="3"/>
        <v>-2.9381845209901498</v>
      </c>
      <c r="E33" s="43">
        <f t="shared" si="3"/>
        <v>-3.6874205669447999</v>
      </c>
      <c r="F33" s="43">
        <f t="shared" si="3"/>
        <v>-3.4042907628419501</v>
      </c>
      <c r="G33" s="43">
        <f t="shared" si="3"/>
        <v>-6.1787491073260199</v>
      </c>
      <c r="H33" s="43">
        <f t="shared" si="3"/>
        <v>-6.3748548968363297</v>
      </c>
      <c r="I33" s="43">
        <f t="shared" si="3"/>
        <v>-5.5534404624871199</v>
      </c>
      <c r="J33" s="43">
        <f t="shared" si="3"/>
        <v>-5.0135388369327201</v>
      </c>
      <c r="K33" s="43">
        <f t="shared" si="3"/>
        <v>-4.4190341357450702</v>
      </c>
    </row>
    <row r="34" spans="1:11">
      <c r="A34" s="34"/>
      <c r="B34" s="30"/>
      <c r="C34" s="31"/>
      <c r="D34" s="29"/>
      <c r="E34" s="39"/>
      <c r="F34" s="44"/>
      <c r="G34" s="44"/>
      <c r="H34" s="44"/>
      <c r="I34" s="44"/>
      <c r="J34" s="44"/>
      <c r="K34" s="44"/>
    </row>
    <row r="35" spans="1:11">
      <c r="A35" s="34" t="s">
        <v>62</v>
      </c>
      <c r="B35" s="45">
        <v>1176941</v>
      </c>
      <c r="C35" s="46">
        <v>1249698</v>
      </c>
      <c r="D35" s="46">
        <v>1372310</v>
      </c>
      <c r="E35" s="44">
        <v>1447760</v>
      </c>
      <c r="F35" s="44">
        <v>1512738</v>
      </c>
      <c r="G35" s="44">
        <v>1418491</v>
      </c>
      <c r="H35" s="44">
        <v>1548898</v>
      </c>
      <c r="I35" s="44">
        <v>1791358</v>
      </c>
      <c r="J35" s="44">
        <v>1822904</v>
      </c>
      <c r="K35" s="44">
        <v>1932549</v>
      </c>
    </row>
    <row r="36" spans="1:11">
      <c r="A36" s="34"/>
      <c r="B36" s="47"/>
      <c r="C36" s="48"/>
      <c r="D36" s="29"/>
      <c r="E36" s="39"/>
      <c r="F36" s="32"/>
      <c r="G36" s="32"/>
      <c r="H36" s="32"/>
      <c r="I36" s="32"/>
      <c r="J36" s="32"/>
      <c r="K36" s="32"/>
    </row>
    <row r="37" spans="1:11" s="4" customFormat="1">
      <c r="A37" s="49" t="s">
        <v>63</v>
      </c>
      <c r="B37" s="47"/>
      <c r="C37" s="48"/>
      <c r="D37" s="50"/>
      <c r="E37" s="39"/>
      <c r="F37" s="39"/>
      <c r="G37" s="39"/>
      <c r="H37" s="39"/>
      <c r="I37" s="39"/>
      <c r="J37" s="39"/>
      <c r="K37" s="39"/>
    </row>
    <row r="38" spans="1:11" s="4" customFormat="1">
      <c r="A38" s="51"/>
      <c r="B38" s="47"/>
      <c r="C38" s="48"/>
      <c r="D38" s="50"/>
      <c r="E38" s="39"/>
      <c r="F38" s="39"/>
      <c r="G38" s="39"/>
      <c r="H38" s="39"/>
      <c r="I38" s="39"/>
      <c r="J38" s="39"/>
      <c r="K38" s="39"/>
    </row>
    <row r="39" spans="1:11" s="4" customFormat="1">
      <c r="A39" s="52" t="s">
        <v>64</v>
      </c>
      <c r="B39" s="36">
        <v>38931</v>
      </c>
      <c r="C39" s="37">
        <v>37683</v>
      </c>
      <c r="D39" s="37">
        <v>40732</v>
      </c>
      <c r="E39" s="53">
        <v>54427</v>
      </c>
      <c r="F39" s="53">
        <v>44755</v>
      </c>
      <c r="G39" s="26">
        <v>86921</v>
      </c>
      <c r="H39" s="26">
        <v>98584</v>
      </c>
      <c r="I39" s="26">
        <v>99687</v>
      </c>
      <c r="J39" s="26">
        <v>92806</v>
      </c>
      <c r="K39" s="39" t="s">
        <v>21</v>
      </c>
    </row>
    <row r="40" spans="1:11" s="4" customFormat="1">
      <c r="A40" s="40" t="s">
        <v>31</v>
      </c>
      <c r="B40" s="36"/>
      <c r="C40" s="37"/>
      <c r="D40" s="50"/>
      <c r="E40" s="39"/>
      <c r="F40" s="39"/>
      <c r="G40" s="39"/>
      <c r="H40" s="39"/>
      <c r="I40" s="39"/>
      <c r="J40" s="39"/>
      <c r="K40" s="39"/>
    </row>
    <row r="41" spans="1:11" s="4" customFormat="1">
      <c r="A41" s="40"/>
      <c r="B41" s="36"/>
      <c r="C41" s="37"/>
      <c r="D41" s="50"/>
      <c r="E41" s="39"/>
      <c r="F41" s="39"/>
      <c r="G41" s="39"/>
      <c r="H41" s="39"/>
      <c r="I41" s="39"/>
      <c r="J41" s="39"/>
      <c r="K41" s="39"/>
    </row>
    <row r="42" spans="1:11" s="4" customFormat="1">
      <c r="A42" s="54" t="s">
        <v>65</v>
      </c>
      <c r="B42" s="36">
        <v>727</v>
      </c>
      <c r="C42" s="37">
        <v>835</v>
      </c>
      <c r="D42" s="37">
        <v>-342</v>
      </c>
      <c r="E42" s="44">
        <v>-320</v>
      </c>
      <c r="F42" s="53">
        <v>6977</v>
      </c>
      <c r="G42" s="39">
        <v>-313</v>
      </c>
      <c r="H42" s="39">
        <v>1734</v>
      </c>
      <c r="I42" s="39">
        <v>-266</v>
      </c>
      <c r="J42" s="39">
        <v>-248</v>
      </c>
      <c r="K42" s="39" t="s">
        <v>21</v>
      </c>
    </row>
    <row r="43" spans="1:11" s="3" customFormat="1">
      <c r="A43" s="40" t="s">
        <v>66</v>
      </c>
      <c r="B43" s="36"/>
      <c r="C43" s="37"/>
      <c r="D43" s="55"/>
      <c r="E43" s="56"/>
      <c r="F43" s="56"/>
      <c r="G43" s="56"/>
      <c r="H43" s="56"/>
      <c r="I43" s="56"/>
      <c r="J43" s="56"/>
      <c r="K43" s="56"/>
    </row>
    <row r="44" spans="1:11" s="3" customFormat="1">
      <c r="A44" s="40"/>
      <c r="B44" s="36"/>
      <c r="C44" s="37"/>
      <c r="D44" s="55"/>
      <c r="E44" s="56"/>
      <c r="F44" s="56"/>
      <c r="G44" s="56"/>
      <c r="H44" s="56"/>
      <c r="I44" s="56"/>
      <c r="J44" s="56"/>
      <c r="K44" s="56"/>
    </row>
    <row r="45" spans="1:11" s="4" customFormat="1">
      <c r="A45" s="54" t="s">
        <v>67</v>
      </c>
      <c r="B45" s="195" t="s">
        <v>21</v>
      </c>
      <c r="C45" s="37" t="s">
        <v>21</v>
      </c>
      <c r="D45" s="37" t="s">
        <v>21</v>
      </c>
      <c r="E45" s="44" t="s">
        <v>21</v>
      </c>
      <c r="F45" s="44" t="s">
        <v>21</v>
      </c>
      <c r="G45" s="39" t="s">
        <v>21</v>
      </c>
      <c r="H45" s="39" t="s">
        <v>21</v>
      </c>
      <c r="I45" s="39" t="s">
        <v>21</v>
      </c>
      <c r="J45" s="39" t="s">
        <v>21</v>
      </c>
      <c r="K45" s="39" t="s">
        <v>21</v>
      </c>
    </row>
    <row r="46" spans="1:11" s="3" customFormat="1">
      <c r="A46" s="40" t="s">
        <v>35</v>
      </c>
      <c r="B46" s="36"/>
      <c r="C46" s="37"/>
      <c r="D46" s="55"/>
      <c r="E46" s="56"/>
      <c r="F46" s="56"/>
      <c r="G46" s="56"/>
      <c r="H46" s="56"/>
      <c r="I46" s="56"/>
      <c r="J46" s="56"/>
      <c r="K46" s="56"/>
    </row>
    <row r="47" spans="1:11" s="3" customFormat="1">
      <c r="A47" s="40"/>
      <c r="B47" s="36"/>
      <c r="C47" s="37"/>
      <c r="D47" s="55"/>
      <c r="E47" s="56"/>
      <c r="F47" s="56"/>
      <c r="G47" s="56"/>
      <c r="H47" s="56"/>
      <c r="I47" s="56"/>
      <c r="J47" s="56"/>
      <c r="K47" s="56"/>
    </row>
    <row r="48" spans="1:11" s="4" customFormat="1" ht="17.25">
      <c r="A48" s="54" t="s">
        <v>68</v>
      </c>
      <c r="B48" s="36">
        <v>-2464</v>
      </c>
      <c r="C48" s="37">
        <v>-117</v>
      </c>
      <c r="D48" s="37">
        <v>-69</v>
      </c>
      <c r="E48" s="44">
        <v>-722</v>
      </c>
      <c r="F48" s="39">
        <v>-234</v>
      </c>
      <c r="G48" s="39">
        <v>1055</v>
      </c>
      <c r="H48" s="39">
        <v>-1578</v>
      </c>
      <c r="I48" s="39">
        <v>61</v>
      </c>
      <c r="J48" s="39">
        <v>-1166</v>
      </c>
      <c r="K48" s="39" t="s">
        <v>21</v>
      </c>
    </row>
    <row r="49" spans="1:11" s="5" customFormat="1">
      <c r="A49" s="57"/>
      <c r="B49" s="47"/>
      <c r="C49" s="48"/>
      <c r="D49" s="50"/>
      <c r="E49" s="39"/>
      <c r="F49" s="39"/>
      <c r="G49" s="39"/>
      <c r="H49" s="39"/>
      <c r="I49" s="39"/>
      <c r="J49" s="39"/>
      <c r="K49" s="39"/>
    </row>
    <row r="50" spans="1:11" s="4" customFormat="1">
      <c r="A50" s="58"/>
      <c r="B50" s="59"/>
      <c r="C50" s="60"/>
      <c r="D50" s="61"/>
      <c r="E50" s="62"/>
      <c r="F50" s="62"/>
      <c r="G50" s="62"/>
      <c r="H50" s="62"/>
      <c r="I50" s="62"/>
      <c r="J50" s="62"/>
      <c r="K50" s="62"/>
    </row>
    <row r="51" spans="1:11" s="6" customFormat="1">
      <c r="A51" s="63"/>
    </row>
    <row r="52" spans="1:11" ht="30.75" customHeight="1">
      <c r="A52" s="206" t="s">
        <v>69</v>
      </c>
      <c r="B52" s="206"/>
      <c r="C52" s="206"/>
      <c r="D52" s="206"/>
      <c r="E52" s="206"/>
      <c r="F52" s="206"/>
      <c r="G52" s="206"/>
      <c r="H52" s="206"/>
    </row>
    <row r="53" spans="1:11">
      <c r="A53" s="207" t="s">
        <v>70</v>
      </c>
      <c r="B53" s="207"/>
      <c r="C53" s="207"/>
      <c r="D53" s="207"/>
      <c r="E53" s="207"/>
      <c r="F53" s="207"/>
      <c r="G53" s="207"/>
      <c r="H53" s="207"/>
    </row>
    <row r="54" spans="1:11" ht="21" customHeight="1">
      <c r="A54" s="64" t="s">
        <v>71</v>
      </c>
      <c r="B54" s="65"/>
      <c r="C54" s="65"/>
    </row>
    <row r="55" spans="1:11" ht="17.25">
      <c r="A55" s="66" t="s">
        <v>72</v>
      </c>
      <c r="B55" s="67"/>
      <c r="C55" s="67"/>
    </row>
    <row r="56" spans="1:11">
      <c r="A56" s="1" t="s">
        <v>73</v>
      </c>
    </row>
    <row r="57" spans="1:11" ht="17.25">
      <c r="A57" s="68" t="s">
        <v>74</v>
      </c>
    </row>
    <row r="58" spans="1:11">
      <c r="A58" s="3" t="s">
        <v>75</v>
      </c>
    </row>
    <row r="59" spans="1:11">
      <c r="A59" s="3"/>
    </row>
    <row r="60" spans="1:11">
      <c r="A60" s="69"/>
    </row>
    <row r="61" spans="1:11">
      <c r="A61" s="3"/>
    </row>
    <row r="62" spans="1:11">
      <c r="A62" s="1"/>
    </row>
    <row r="63" spans="1:11" ht="17.25">
      <c r="A63" s="66"/>
    </row>
    <row r="64" spans="1:11" ht="17.25">
      <c r="A64" s="66"/>
    </row>
    <row r="65" spans="1:1" ht="17.25">
      <c r="A65" s="66"/>
    </row>
    <row r="66" spans="1:1" ht="17.25">
      <c r="A66" s="66"/>
    </row>
  </sheetData>
  <mergeCells count="2">
    <mergeCell ref="A52:H52"/>
    <mergeCell ref="A53:H53"/>
  </mergeCells>
  <printOptions horizontalCentered="1"/>
  <pageMargins left="0.23622047244094499" right="0.15748031496063" top="0.196850393700787" bottom="0.15748031496063" header="0.23622047244094499" footer="0.15748031496063"/>
  <pageSetup paperSize="9" scale="56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FGFP 1970-2014</vt:lpstr>
      <vt:lpstr>FGFP 2015-2024</vt:lpstr>
      <vt:lpstr>'FGFP 1970-2014'!Print_Area</vt:lpstr>
      <vt:lpstr>'FGFP 2015-2024'!Print_Area</vt:lpstr>
      <vt:lpstr>'FGFP 1970-2014'!Print_Titles</vt:lpstr>
      <vt:lpstr>'FGFP 2015-2024'!Print_Titles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rafliza.ramli</dc:creator>
  <cp:lastModifiedBy>Wan Rahifah binti Wan Ramli</cp:lastModifiedBy>
  <cp:lastPrinted>2020-11-23T01:34:00Z</cp:lastPrinted>
  <dcterms:created xsi:type="dcterms:W3CDTF">2014-04-24T07:59:00Z</dcterms:created>
  <dcterms:modified xsi:type="dcterms:W3CDTF">2024-07-26T03:15:41Z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481E163733C74702A240AB32F1C41875_12</vt:lpwstr>
  </property>
  <property fmtid="{D5CDD505-2E9C-101B-9397-08002B2CF9AE}" pid="3" name="KSOProductBuildVer">
    <vt:lpwstr>1033-12.2.0.17545</vt:lpwstr>
  </property>
</Properties>
</file>