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 WAN RAHIFAH MOF\MOF\28-PORTAL MOF - UPDATE\PORTAL-- Data Fiskal dan Ekonomi\Update\"/>
    </mc:Choice>
  </mc:AlternateContent>
  <xr:revisionPtr revIDLastSave="0" documentId="13_ncr:1_{2D2C5049-53AA-4580-A7BB-EDB638B49D25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FG Debt " sheetId="1" r:id="rId1"/>
  </sheets>
  <externalReferences>
    <externalReference r:id="rId2"/>
  </externalReferences>
  <definedNames>
    <definedName name="_xlnm.Print_Area" localSheetId="0">'FG Debt '!$A$1:$BD$27</definedName>
  </definedNames>
  <calcPr calcId="191029"/>
</workbook>
</file>

<file path=xl/calcChain.xml><?xml version="1.0" encoding="utf-8"?>
<calcChain xmlns="http://schemas.openxmlformats.org/spreadsheetml/2006/main">
  <c r="BC24" i="1" l="1"/>
  <c r="BD14" i="1" l="1"/>
  <c r="BD5" i="1"/>
  <c r="BD23" i="1" l="1"/>
  <c r="BD24" i="1" s="1"/>
  <c r="BD6" i="1"/>
  <c r="BD15" i="1"/>
  <c r="AZ18" i="1"/>
  <c r="BC5" i="1"/>
  <c r="BC6" i="1" s="1"/>
  <c r="BC14" i="1"/>
  <c r="BC15" i="1" s="1"/>
  <c r="BD7" i="1" l="1"/>
  <c r="BD16" i="1"/>
  <c r="BC23" i="1"/>
  <c r="BC7" i="1" l="1"/>
  <c r="BC16" i="1"/>
  <c r="BA5" i="1" l="1"/>
  <c r="BA6" i="1" s="1"/>
  <c r="BB5" i="1"/>
  <c r="BB6" i="1" s="1"/>
  <c r="BA14" i="1"/>
  <c r="BA15" i="1" s="1"/>
  <c r="BB14" i="1"/>
  <c r="BB15" i="1" s="1"/>
  <c r="BB23" i="1" l="1"/>
  <c r="BB7" i="1" s="1"/>
  <c r="BA23" i="1"/>
  <c r="AZ14" i="1"/>
  <c r="AZ15" i="1" s="1"/>
  <c r="AZ5" i="1"/>
  <c r="BA24" i="1" l="1"/>
  <c r="BA16" i="1"/>
  <c r="BB16" i="1"/>
  <c r="BB24" i="1"/>
  <c r="BA7" i="1"/>
  <c r="AZ23" i="1"/>
  <c r="AZ24" i="1" s="1"/>
  <c r="AZ6" i="1"/>
  <c r="AZ7" i="1" l="1"/>
  <c r="AZ16" i="1"/>
  <c r="AY14" i="1" l="1"/>
  <c r="AY15" i="1" s="1"/>
  <c r="AY5" i="1"/>
  <c r="AY23" i="1" l="1"/>
  <c r="AY24" i="1" s="1"/>
  <c r="AY6" i="1"/>
  <c r="AW14" i="1"/>
  <c r="AW5" i="1"/>
  <c r="AW23" i="1" l="1"/>
  <c r="AW24" i="1" s="1"/>
  <c r="AY7" i="1"/>
  <c r="AY16" i="1"/>
  <c r="AW16" i="1"/>
  <c r="AW15" i="1"/>
  <c r="AW6" i="1"/>
  <c r="AW7" i="1"/>
  <c r="AX5" i="1" l="1"/>
  <c r="AX14" i="1"/>
  <c r="AX15" i="1" s="1"/>
  <c r="AM5" i="1"/>
  <c r="AL14" i="1"/>
  <c r="AC14" i="1"/>
  <c r="Y14" i="1"/>
  <c r="V14" i="1"/>
  <c r="V23" i="1" s="1"/>
  <c r="AI5" i="1"/>
  <c r="AD5" i="1"/>
  <c r="AL5" i="1"/>
  <c r="U14" i="1"/>
  <c r="AN14" i="1"/>
  <c r="AO14" i="1"/>
  <c r="AO5" i="1"/>
  <c r="AN5" i="1"/>
  <c r="AN23" i="1" s="1"/>
  <c r="AM14" i="1"/>
  <c r="AM23" i="1" s="1"/>
  <c r="AM24" i="1" s="1"/>
  <c r="AK5" i="1"/>
  <c r="AJ5" i="1"/>
  <c r="AH5" i="1"/>
  <c r="AG5" i="1"/>
  <c r="AF5" i="1"/>
  <c r="AE5" i="1"/>
  <c r="AD14" i="1"/>
  <c r="AB14" i="1"/>
  <c r="AA14" i="1"/>
  <c r="Z14" i="1"/>
  <c r="X14" i="1"/>
  <c r="W14" i="1"/>
  <c r="AI14" i="1"/>
  <c r="N14" i="1"/>
  <c r="O14" i="1"/>
  <c r="O23" i="1" s="1"/>
  <c r="P14" i="1"/>
  <c r="Q14" i="1"/>
  <c r="R14" i="1"/>
  <c r="S14" i="1"/>
  <c r="T14" i="1"/>
  <c r="M14" i="1"/>
  <c r="B5" i="1"/>
  <c r="B14" i="1"/>
  <c r="B23" i="1" s="1"/>
  <c r="AK14" i="1"/>
  <c r="AK23" i="1" s="1"/>
  <c r="AK24" i="1" s="1"/>
  <c r="AJ14" i="1"/>
  <c r="AP14" i="1"/>
  <c r="AQ14" i="1"/>
  <c r="AS25" i="1"/>
  <c r="C5" i="1"/>
  <c r="D5" i="1"/>
  <c r="D23" i="1" s="1"/>
  <c r="E5" i="1"/>
  <c r="E23" i="1" s="1"/>
  <c r="E24" i="1" s="1"/>
  <c r="F5" i="1"/>
  <c r="G5" i="1"/>
  <c r="H5" i="1"/>
  <c r="I5" i="1"/>
  <c r="J5" i="1"/>
  <c r="K5" i="1"/>
  <c r="L5" i="1"/>
  <c r="L23" i="1" s="1"/>
  <c r="M5" i="1"/>
  <c r="M23" i="1" s="1"/>
  <c r="M24" i="1" s="1"/>
  <c r="N5" i="1"/>
  <c r="O5" i="1"/>
  <c r="P5" i="1"/>
  <c r="Q5" i="1"/>
  <c r="Q23" i="1"/>
  <c r="R5" i="1"/>
  <c r="S5" i="1"/>
  <c r="S23" i="1" s="1"/>
  <c r="T5" i="1"/>
  <c r="T23" i="1" s="1"/>
  <c r="U5" i="1"/>
  <c r="U23" i="1" s="1"/>
  <c r="U24" i="1" s="1"/>
  <c r="V5" i="1"/>
  <c r="W5" i="1"/>
  <c r="W23" i="1" s="1"/>
  <c r="W24" i="1" s="1"/>
  <c r="X5" i="1"/>
  <c r="Y5" i="1"/>
  <c r="Z5" i="1"/>
  <c r="AA5" i="1"/>
  <c r="AA23" i="1" s="1"/>
  <c r="AA24" i="1" s="1"/>
  <c r="AB5" i="1"/>
  <c r="AB23" i="1" s="1"/>
  <c r="AB24" i="1" s="1"/>
  <c r="AC5" i="1"/>
  <c r="AC23" i="1" s="1"/>
  <c r="AC24" i="1" s="1"/>
  <c r="C14" i="1"/>
  <c r="D14" i="1"/>
  <c r="E14" i="1"/>
  <c r="F14" i="1"/>
  <c r="G14" i="1"/>
  <c r="G23" i="1" s="1"/>
  <c r="G24" i="1" s="1"/>
  <c r="H14" i="1"/>
  <c r="H23" i="1" s="1"/>
  <c r="I14" i="1"/>
  <c r="I23" i="1" s="1"/>
  <c r="I24" i="1" s="1"/>
  <c r="J14" i="1"/>
  <c r="K14" i="1"/>
  <c r="L14" i="1"/>
  <c r="AE14" i="1"/>
  <c r="AF14" i="1"/>
  <c r="AG14" i="1"/>
  <c r="AG23" i="1"/>
  <c r="AG24" i="1" s="1"/>
  <c r="AH14" i="1"/>
  <c r="AH23" i="1" s="1"/>
  <c r="AJ23" i="1"/>
  <c r="AP5" i="1"/>
  <c r="X23" i="1"/>
  <c r="Z23" i="1"/>
  <c r="R23" i="1"/>
  <c r="AL23" i="1"/>
  <c r="AL24" i="1" s="1"/>
  <c r="AP23" i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V14" i="1"/>
  <c r="AV5" i="1"/>
  <c r="AV23" i="1" s="1"/>
  <c r="AV24" i="1" s="1"/>
  <c r="AU14" i="1"/>
  <c r="AU5" i="1"/>
  <c r="AR14" i="1"/>
  <c r="AS14" i="1"/>
  <c r="AT14" i="1"/>
  <c r="AQ5" i="1"/>
  <c r="AQ23" i="1" s="1"/>
  <c r="AR5" i="1"/>
  <c r="AS5" i="1"/>
  <c r="AT5" i="1"/>
  <c r="P23" i="1" l="1"/>
  <c r="Y23" i="1"/>
  <c r="AS23" i="1"/>
  <c r="AS24" i="1" s="1"/>
  <c r="AR23" i="1"/>
  <c r="AR7" i="1" s="1"/>
  <c r="AU23" i="1"/>
  <c r="AU24" i="1" s="1"/>
  <c r="N23" i="1"/>
  <c r="N24" i="1" s="1"/>
  <c r="F23" i="1"/>
  <c r="F7" i="1" s="1"/>
  <c r="AE23" i="1"/>
  <c r="AE24" i="1" s="1"/>
  <c r="AF23" i="1"/>
  <c r="AF16" i="1" s="1"/>
  <c r="J23" i="1"/>
  <c r="J16" i="1" s="1"/>
  <c r="AT23" i="1"/>
  <c r="AT24" i="1" s="1"/>
  <c r="AO23" i="1"/>
  <c r="AO24" i="1" s="1"/>
  <c r="C23" i="1"/>
  <c r="C7" i="1" s="1"/>
  <c r="Y24" i="1"/>
  <c r="Q24" i="1"/>
  <c r="O24" i="1"/>
  <c r="L24" i="1"/>
  <c r="L16" i="1"/>
  <c r="D16" i="1"/>
  <c r="R7" i="1"/>
  <c r="AK16" i="1"/>
  <c r="P16" i="1"/>
  <c r="AB16" i="1"/>
  <c r="AM16" i="1"/>
  <c r="AC16" i="1"/>
  <c r="AT15" i="1"/>
  <c r="AV15" i="1"/>
  <c r="AV16" i="1"/>
  <c r="F24" i="1"/>
  <c r="V24" i="1"/>
  <c r="X7" i="1"/>
  <c r="Q7" i="1"/>
  <c r="I7" i="1"/>
  <c r="B7" i="1"/>
  <c r="AL16" i="1"/>
  <c r="AV6" i="1"/>
  <c r="AV7" i="1"/>
  <c r="J7" i="1"/>
  <c r="AN7" i="1"/>
  <c r="K23" i="1"/>
  <c r="K16" i="1" s="1"/>
  <c r="AH16" i="1"/>
  <c r="I16" i="1"/>
  <c r="W7" i="1"/>
  <c r="P7" i="1"/>
  <c r="H7" i="1"/>
  <c r="M16" i="1"/>
  <c r="AJ24" i="1"/>
  <c r="AM7" i="1"/>
  <c r="Y7" i="1"/>
  <c r="B16" i="1"/>
  <c r="H24" i="1"/>
  <c r="P24" i="1"/>
  <c r="X24" i="1"/>
  <c r="H16" i="1"/>
  <c r="AC7" i="1"/>
  <c r="V7" i="1"/>
  <c r="O7" i="1"/>
  <c r="G7" i="1"/>
  <c r="AQ16" i="1"/>
  <c r="T16" i="1"/>
  <c r="W16" i="1"/>
  <c r="AG7" i="1"/>
  <c r="AN24" i="1"/>
  <c r="AG16" i="1"/>
  <c r="G16" i="1"/>
  <c r="AB7" i="1"/>
  <c r="U7" i="1"/>
  <c r="AP16" i="1"/>
  <c r="S16" i="1"/>
  <c r="X16" i="1"/>
  <c r="AH7" i="1"/>
  <c r="AN16" i="1"/>
  <c r="AT6" i="1"/>
  <c r="AU6" i="1"/>
  <c r="AU7" i="1"/>
  <c r="B24" i="1"/>
  <c r="AH24" i="1"/>
  <c r="F16" i="1"/>
  <c r="AA7" i="1"/>
  <c r="T7" i="1"/>
  <c r="M7" i="1"/>
  <c r="E7" i="1"/>
  <c r="R16" i="1"/>
  <c r="Z16" i="1"/>
  <c r="AJ7" i="1"/>
  <c r="U16" i="1"/>
  <c r="V16" i="1"/>
  <c r="AQ7" i="1"/>
  <c r="O16" i="1"/>
  <c r="AI23" i="1"/>
  <c r="AI24" i="1" s="1"/>
  <c r="AS7" i="1"/>
  <c r="AU15" i="1"/>
  <c r="AU16" i="1"/>
  <c r="AD23" i="1"/>
  <c r="AD16" i="1" s="1"/>
  <c r="C24" i="1"/>
  <c r="AP7" i="1"/>
  <c r="E16" i="1"/>
  <c r="Z7" i="1"/>
  <c r="S7" i="1"/>
  <c r="L7" i="1"/>
  <c r="D7" i="1"/>
  <c r="AJ16" i="1"/>
  <c r="Q16" i="1"/>
  <c r="AA16" i="1"/>
  <c r="AK7" i="1"/>
  <c r="AL7" i="1"/>
  <c r="Y16" i="1"/>
  <c r="AX6" i="1"/>
  <c r="AX23" i="1"/>
  <c r="J6" i="1"/>
  <c r="J15" i="1"/>
  <c r="R6" i="1"/>
  <c r="R15" i="1"/>
  <c r="Z6" i="1"/>
  <c r="Z15" i="1"/>
  <c r="AP6" i="1"/>
  <c r="AP15" i="1"/>
  <c r="AI6" i="1"/>
  <c r="AI15" i="1"/>
  <c r="J24" i="1"/>
  <c r="G6" i="1"/>
  <c r="G15" i="1"/>
  <c r="K6" i="1"/>
  <c r="K15" i="1"/>
  <c r="S6" i="1"/>
  <c r="S15" i="1"/>
  <c r="W6" i="1"/>
  <c r="W15" i="1"/>
  <c r="AA6" i="1"/>
  <c r="AA15" i="1"/>
  <c r="AQ6" i="1"/>
  <c r="AQ15" i="1"/>
  <c r="S24" i="1"/>
  <c r="D6" i="1"/>
  <c r="D15" i="1"/>
  <c r="H6" i="1"/>
  <c r="H15" i="1"/>
  <c r="L6" i="1"/>
  <c r="L15" i="1"/>
  <c r="P6" i="1"/>
  <c r="P15" i="1"/>
  <c r="T6" i="1"/>
  <c r="T15" i="1"/>
  <c r="X6" i="1"/>
  <c r="X15" i="1"/>
  <c r="AB6" i="1"/>
  <c r="AB15" i="1"/>
  <c r="AF6" i="1"/>
  <c r="AF15" i="1"/>
  <c r="AK6" i="1"/>
  <c r="AK15" i="1"/>
  <c r="AQ24" i="1"/>
  <c r="AP24" i="1"/>
  <c r="R24" i="1"/>
  <c r="T24" i="1"/>
  <c r="D24" i="1"/>
  <c r="E6" i="1"/>
  <c r="E15" i="1"/>
  <c r="I6" i="1"/>
  <c r="I15" i="1"/>
  <c r="M6" i="1"/>
  <c r="M15" i="1"/>
  <c r="Q6" i="1"/>
  <c r="Q15" i="1"/>
  <c r="U6" i="1"/>
  <c r="U15" i="1"/>
  <c r="Y6" i="1"/>
  <c r="Y15" i="1"/>
  <c r="AC6" i="1"/>
  <c r="AC15" i="1"/>
  <c r="AG6" i="1"/>
  <c r="AG15" i="1"/>
  <c r="AS6" i="1"/>
  <c r="AS15" i="1"/>
  <c r="AL6" i="1"/>
  <c r="AL15" i="1"/>
  <c r="AM6" i="1"/>
  <c r="AM15" i="1"/>
  <c r="AO6" i="1"/>
  <c r="AO15" i="1"/>
  <c r="F6" i="1"/>
  <c r="F15" i="1"/>
  <c r="AH6" i="1"/>
  <c r="AH15" i="1"/>
  <c r="Z24" i="1"/>
  <c r="AJ6" i="1"/>
  <c r="AJ15" i="1"/>
  <c r="B6" i="1"/>
  <c r="B15" i="1"/>
  <c r="N6" i="1"/>
  <c r="N15" i="1"/>
  <c r="V6" i="1"/>
  <c r="V15" i="1"/>
  <c r="AD6" i="1"/>
  <c r="AD15" i="1"/>
  <c r="AR6" i="1"/>
  <c r="AR15" i="1"/>
  <c r="C6" i="1"/>
  <c r="C15" i="1"/>
  <c r="O6" i="1"/>
  <c r="O15" i="1"/>
  <c r="AE6" i="1"/>
  <c r="AE15" i="1"/>
  <c r="AN6" i="1"/>
  <c r="AN15" i="1"/>
  <c r="AE16" i="1" l="1"/>
  <c r="AR16" i="1"/>
  <c r="AE7" i="1"/>
  <c r="AR24" i="1"/>
  <c r="AF24" i="1"/>
  <c r="N16" i="1"/>
  <c r="AT7" i="1"/>
  <c r="N7" i="1"/>
  <c r="AF7" i="1"/>
  <c r="AS16" i="1"/>
  <c r="C16" i="1"/>
  <c r="AO7" i="1"/>
  <c r="AO16" i="1"/>
  <c r="AT16" i="1"/>
  <c r="K24" i="1"/>
  <c r="AI7" i="1"/>
  <c r="AD24" i="1"/>
  <c r="K7" i="1"/>
  <c r="AI16" i="1"/>
  <c r="AD7" i="1"/>
  <c r="AX16" i="1"/>
  <c r="AX24" i="1"/>
  <c r="AX7" i="1"/>
</calcChain>
</file>

<file path=xl/sharedStrings.xml><?xml version="1.0" encoding="utf-8"?>
<sst xmlns="http://schemas.openxmlformats.org/spreadsheetml/2006/main" count="234" uniqueCount="25">
  <si>
    <t xml:space="preserve"> GDP </t>
  </si>
  <si>
    <r>
      <t xml:space="preserve">HUTANG DALAM NEGERI / </t>
    </r>
    <r>
      <rPr>
        <b/>
        <i/>
        <sz val="11"/>
        <rFont val="Calibri"/>
        <family val="2"/>
        <scheme val="minor"/>
      </rPr>
      <t>DOMESTIC DEBT</t>
    </r>
  </si>
  <si>
    <r>
      <t xml:space="preserve">     Projek / </t>
    </r>
    <r>
      <rPr>
        <i/>
        <sz val="11"/>
        <rFont val="Calibri"/>
        <family val="2"/>
        <scheme val="minor"/>
      </rPr>
      <t>Project</t>
    </r>
  </si>
  <si>
    <r>
      <t xml:space="preserve">     Pasaran /</t>
    </r>
    <r>
      <rPr>
        <i/>
        <sz val="11"/>
        <rFont val="Calibri"/>
        <family val="2"/>
        <scheme val="minor"/>
      </rPr>
      <t xml:space="preserve"> Market</t>
    </r>
  </si>
  <si>
    <r>
      <t xml:space="preserve">     Terbitan Pelaburan Kerajaan / </t>
    </r>
    <r>
      <rPr>
        <i/>
        <sz val="11"/>
        <rFont val="Calibri"/>
        <family val="2"/>
        <scheme val="minor"/>
      </rPr>
      <t>Government Investment Issues</t>
    </r>
    <r>
      <rPr>
        <sz val="11"/>
        <rFont val="Calibri"/>
        <family val="2"/>
        <scheme val="minor"/>
      </rPr>
      <t xml:space="preserve"> (GIIs) </t>
    </r>
  </si>
  <si>
    <r>
      <t xml:space="preserve">     Sekuriti Kerajaan Malaysia / </t>
    </r>
    <r>
      <rPr>
        <i/>
        <sz val="11"/>
        <rFont val="Calibri"/>
        <family val="2"/>
        <scheme val="minor"/>
      </rPr>
      <t>Malaysian Government Securities</t>
    </r>
    <r>
      <rPr>
        <sz val="11"/>
        <rFont val="Calibri"/>
        <family val="2"/>
        <scheme val="minor"/>
      </rPr>
      <t xml:space="preserve"> (MGS)</t>
    </r>
  </si>
  <si>
    <r>
      <t xml:space="preserve">     Bil Perbendaharaan Malaysia / </t>
    </r>
    <r>
      <rPr>
        <i/>
        <sz val="11"/>
        <rFont val="Calibri"/>
        <family val="2"/>
        <scheme val="minor"/>
      </rPr>
      <t>Malaysian Treasury Bills</t>
    </r>
    <r>
      <rPr>
        <sz val="11"/>
        <rFont val="Calibri"/>
        <family val="2"/>
        <scheme val="minor"/>
      </rPr>
      <t xml:space="preserve"> (MTBs)</t>
    </r>
  </si>
  <si>
    <r>
      <t xml:space="preserve">    Tabung Pinjaman Perumahan Kerajaan / </t>
    </r>
    <r>
      <rPr>
        <i/>
        <sz val="11"/>
        <rFont val="Calibri"/>
        <family val="2"/>
        <scheme val="minor"/>
      </rPr>
      <t>Treasury Housing Loan Fund</t>
    </r>
  </si>
  <si>
    <r>
      <t xml:space="preserve">     </t>
    </r>
    <r>
      <rPr>
        <i/>
        <sz val="11"/>
        <rFont val="Calibri"/>
        <family val="2"/>
        <scheme val="minor"/>
      </rPr>
      <t>IMF</t>
    </r>
  </si>
  <si>
    <r>
      <t xml:space="preserve">     </t>
    </r>
    <r>
      <rPr>
        <i/>
        <sz val="11"/>
        <rFont val="Calibri"/>
        <family val="2"/>
        <scheme val="minor"/>
      </rPr>
      <t>Suppliers Credit</t>
    </r>
  </si>
  <si>
    <t>HUTANG LUAR PESISIR / OFFSHORE BORROWING</t>
  </si>
  <si>
    <t>-</t>
  </si>
  <si>
    <r>
      <t xml:space="preserve">     </t>
    </r>
    <r>
      <rPr>
        <i/>
        <sz val="11"/>
        <rFont val="Calibri"/>
        <family val="2"/>
        <scheme val="minor"/>
      </rPr>
      <t>Syndicated Loans</t>
    </r>
  </si>
  <si>
    <r>
      <t xml:space="preserve">    </t>
    </r>
    <r>
      <rPr>
        <i/>
        <sz val="11"/>
        <rFont val="Calibri"/>
        <family val="2"/>
        <scheme val="minor"/>
      </rPr>
      <t>Syndicated Loan (Foreign Bank)</t>
    </r>
  </si>
  <si>
    <r>
      <t xml:space="preserve">HUTANG KERAJAAN PERSEKUTUAN / </t>
    </r>
    <r>
      <rPr>
        <b/>
        <i/>
        <sz val="11"/>
        <rFont val="Calibri"/>
        <family val="2"/>
        <scheme val="minor"/>
      </rPr>
      <t>FEDERAL GOVERNMENT DEBT</t>
    </r>
  </si>
  <si>
    <t>% KDNK / of GDP</t>
  </si>
  <si>
    <t>% jumlah hutang Kerajaan Persekutuan / of total Federal Government Debt</t>
  </si>
  <si>
    <t>%  KDNK / of GDP</t>
  </si>
  <si>
    <r>
      <rPr>
        <b/>
        <sz val="11"/>
        <rFont val="Calibri"/>
        <family val="2"/>
        <scheme val="minor"/>
      </rPr>
      <t xml:space="preserve">%  </t>
    </r>
    <r>
      <rPr>
        <sz val="11"/>
        <rFont val="Calibri"/>
        <family val="2"/>
        <scheme val="minor"/>
      </rPr>
      <t>KDNK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/ </t>
    </r>
    <r>
      <rPr>
        <i/>
        <sz val="11"/>
        <rFont val="Calibri"/>
        <family val="2"/>
        <scheme val="minor"/>
      </rPr>
      <t>of GDP</t>
    </r>
  </si>
  <si>
    <t xml:space="preserve"> </t>
  </si>
  <si>
    <t>HUTANG KERAJAAN PERSEKUTUAN 1970 - 2023 (RM JUTA)</t>
  </si>
  <si>
    <t>FEDERAL GOVERNMENT DEBT 1970 - 2023 (RM MILLION)</t>
  </si>
  <si>
    <t>UPDATED AS AT May 2023</t>
  </si>
  <si>
    <r>
      <t xml:space="preserve">Nota : Angka tidak semestinya terjumlah disebabkan pembundaran.
               Pada 2024, data adalah sehingga akhir Mac 2024.
              Terbitan Pelaburan Kerajaan adalah termasuk Sukuk Prihatin pada 2020 &amp; 2021.
</t>
    </r>
    <r>
      <rPr>
        <i/>
        <sz val="9"/>
        <color theme="1"/>
        <rFont val="Calibri"/>
        <family val="2"/>
        <scheme val="minor"/>
      </rPr>
      <t>Note : Total may not add up due to rounding.
                For 2024, data is at end-March 2024.
               Government Investment Issues  include Sukuk Prihatin in 2020 &amp; 2021.</t>
    </r>
  </si>
  <si>
    <t>Q1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</si>
</sst>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_)"/>
    <numFmt numFmtId="166" formatCode="_(* #,##0_);_(* \(#,##0\);_(* &quot;-&quot;??_);_(@_)"/>
    <numFmt numFmtId="167" formatCode="_(* #,##0.0_);_(* \(#,##0.0\);_(* &quot;-&quot;??_);_(@_)"/>
    <numFmt numFmtId="168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37" fontId="3" fillId="0" borderId="0"/>
  </cellStyleXfs>
  <cellXfs count="60">
    <xf numFmtId="0" fontId="0" fillId="0" borderId="0" xfId="0"/>
    <xf numFmtId="0" fontId="0" fillId="0" borderId="0" xfId="0" applyFont="1"/>
    <xf numFmtId="165" fontId="4" fillId="2" borderId="3" xfId="2" applyNumberFormat="1" applyFont="1" applyFill="1" applyBorder="1" applyAlignment="1" applyProtection="1">
      <alignment horizontal="left"/>
    </xf>
    <xf numFmtId="3" fontId="2" fillId="2" borderId="3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165" fontId="5" fillId="2" borderId="3" xfId="2" applyNumberFormat="1" applyFont="1" applyFill="1" applyBorder="1" applyAlignment="1" applyProtection="1">
      <alignment horizontal="left"/>
    </xf>
    <xf numFmtId="3" fontId="0" fillId="2" borderId="3" xfId="0" applyNumberFormat="1" applyFont="1" applyFill="1" applyBorder="1" applyAlignment="1">
      <alignment horizontal="center"/>
    </xf>
    <xf numFmtId="3" fontId="0" fillId="2" borderId="5" xfId="0" applyNumberFormat="1" applyFont="1" applyFill="1" applyBorder="1" applyAlignment="1">
      <alignment horizontal="center"/>
    </xf>
    <xf numFmtId="165" fontId="5" fillId="2" borderId="3" xfId="2" applyNumberFormat="1" applyFont="1" applyFill="1" applyBorder="1" applyAlignment="1" applyProtection="1">
      <alignment horizontal="left" indent="1"/>
    </xf>
    <xf numFmtId="0" fontId="0" fillId="2" borderId="5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166" fontId="0" fillId="2" borderId="4" xfId="1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0" fontId="2" fillId="0" borderId="5" xfId="0" applyFont="1" applyFill="1" applyBorder="1"/>
    <xf numFmtId="0" fontId="0" fillId="0" borderId="0" xfId="0" applyFont="1" applyAlignment="1">
      <alignment horizontal="center"/>
    </xf>
    <xf numFmtId="165" fontId="5" fillId="2" borderId="0" xfId="2" applyNumberFormat="1" applyFont="1" applyFill="1" applyBorder="1" applyAlignment="1" applyProtection="1">
      <alignment horizontal="left"/>
    </xf>
    <xf numFmtId="165" fontId="5" fillId="2" borderId="5" xfId="2" applyNumberFormat="1" applyFont="1" applyFill="1" applyBorder="1" applyAlignment="1" applyProtection="1">
      <alignment horizontal="left"/>
    </xf>
    <xf numFmtId="3" fontId="2" fillId="2" borderId="6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5" fillId="2" borderId="6" xfId="2" applyNumberFormat="1" applyFont="1" applyFill="1" applyBorder="1" applyAlignment="1" applyProtection="1">
      <alignment horizontal="left" indent="1"/>
    </xf>
    <xf numFmtId="37" fontId="2" fillId="0" borderId="0" xfId="0" applyNumberFormat="1" applyFont="1" applyFill="1" applyBorder="1"/>
    <xf numFmtId="3" fontId="5" fillId="2" borderId="3" xfId="2" applyNumberFormat="1" applyFont="1" applyFill="1" applyBorder="1" applyAlignment="1" applyProtection="1">
      <alignment horizontal="center"/>
    </xf>
    <xf numFmtId="0" fontId="5" fillId="2" borderId="3" xfId="2" applyNumberFormat="1" applyFont="1" applyFill="1" applyBorder="1" applyAlignment="1" applyProtection="1">
      <alignment horizontal="center"/>
    </xf>
    <xf numFmtId="3" fontId="2" fillId="2" borderId="9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9" fillId="0" borderId="0" xfId="0" applyFont="1" applyFill="1" applyAlignment="1">
      <alignment horizontal="left" indent="1"/>
    </xf>
    <xf numFmtId="0" fontId="9" fillId="0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66" fontId="0" fillId="2" borderId="3" xfId="1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left"/>
    </xf>
    <xf numFmtId="165" fontId="8" fillId="2" borderId="1" xfId="2" applyNumberFormat="1" applyFont="1" applyFill="1" applyBorder="1" applyAlignment="1" applyProtection="1">
      <alignment horizontal="left"/>
    </xf>
    <xf numFmtId="167" fontId="10" fillId="2" borderId="7" xfId="0" applyNumberFormat="1" applyFont="1" applyFill="1" applyBorder="1" applyAlignment="1"/>
    <xf numFmtId="167" fontId="10" fillId="2" borderId="1" xfId="0" applyNumberFormat="1" applyFont="1" applyFill="1" applyBorder="1" applyAlignment="1"/>
    <xf numFmtId="0" fontId="10" fillId="0" borderId="0" xfId="0" applyFont="1"/>
    <xf numFmtId="168" fontId="6" fillId="2" borderId="3" xfId="2" applyNumberFormat="1" applyFont="1" applyFill="1" applyBorder="1" applyAlignment="1" applyProtection="1">
      <alignment horizontal="center"/>
    </xf>
    <xf numFmtId="168" fontId="10" fillId="2" borderId="5" xfId="0" applyNumberFormat="1" applyFont="1" applyFill="1" applyBorder="1" applyAlignment="1">
      <alignment horizontal="center"/>
    </xf>
    <xf numFmtId="168" fontId="10" fillId="2" borderId="3" xfId="0" applyNumberFormat="1" applyFont="1" applyFill="1" applyBorder="1" applyAlignment="1">
      <alignment horizontal="center"/>
    </xf>
    <xf numFmtId="165" fontId="6" fillId="2" borderId="3" xfId="2" applyNumberFormat="1" applyFont="1" applyFill="1" applyBorder="1" applyAlignment="1" applyProtection="1">
      <alignment horizontal="left" indent="1"/>
    </xf>
    <xf numFmtId="37" fontId="5" fillId="2" borderId="3" xfId="2" applyFont="1" applyFill="1" applyBorder="1" applyAlignment="1" applyProtection="1">
      <alignment horizontal="left" indent="1"/>
    </xf>
    <xf numFmtId="0" fontId="9" fillId="2" borderId="1" xfId="0" applyFont="1" applyFill="1" applyBorder="1" applyAlignment="1">
      <alignment horizontal="left" vertical="center" indent="1"/>
    </xf>
    <xf numFmtId="168" fontId="10" fillId="2" borderId="1" xfId="0" applyNumberFormat="1" applyFont="1" applyFill="1" applyBorder="1" applyAlignment="1">
      <alignment horizontal="center"/>
    </xf>
    <xf numFmtId="37" fontId="4" fillId="0" borderId="0" xfId="0" applyNumberFormat="1" applyFont="1" applyFill="1" applyBorder="1"/>
    <xf numFmtId="3" fontId="0" fillId="2" borderId="3" xfId="0" applyNumberFormat="1" applyFont="1" applyFill="1" applyBorder="1" applyAlignment="1">
      <alignment horizontal="center"/>
    </xf>
    <xf numFmtId="3" fontId="0" fillId="2" borderId="3" xfId="0" applyNumberFormat="1" applyFont="1" applyFill="1" applyBorder="1" applyAlignment="1">
      <alignment horizontal="center"/>
    </xf>
    <xf numFmtId="168" fontId="10" fillId="0" borderId="5" xfId="0" applyNumberFormat="1" applyFont="1" applyFill="1" applyBorder="1" applyAlignment="1">
      <alignment horizontal="center"/>
    </xf>
    <xf numFmtId="168" fontId="10" fillId="0" borderId="3" xfId="0" applyNumberFormat="1" applyFont="1" applyFill="1" applyBorder="1" applyAlignment="1">
      <alignment horizontal="center"/>
    </xf>
    <xf numFmtId="168" fontId="10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</cellXfs>
  <cellStyles count="3">
    <cellStyle name="Comma" xfId="1" builtinId="3"/>
    <cellStyle name="Normal" xfId="0" builtinId="0"/>
    <cellStyle name="Normal_debtcflow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ebt%20&amp;%20Risk\Debt\Archive%20(DO%20NOT%20OVERWRITE)\FG%20BORROWING%20&amp;%20DEBT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 DEBT Yearly"/>
      <sheetName val="FG DEBT Monthly"/>
      <sheetName val="SoF (ER)"/>
      <sheetName val="SUMMARY"/>
      <sheetName val="ISSUANCE MONTHLY"/>
      <sheetName val="PRINCIPAL &amp; INT (monthly est)"/>
      <sheetName val="DEBT STOCK MONTHLY"/>
      <sheetName val="T13"/>
      <sheetName val="MATURITY &amp; INTEREST YEARLY"/>
      <sheetName val="CHARTS"/>
      <sheetName val="Maturity (simplified)"/>
      <sheetName val="Sheet1"/>
    </sheetNames>
    <sheetDataSet>
      <sheetData sheetId="0">
        <row r="36">
          <cell r="C36">
            <v>3479</v>
          </cell>
        </row>
        <row r="61">
          <cell r="BS61">
            <v>1018614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28"/>
  <sheetViews>
    <sheetView tabSelected="1" view="pageBreakPreview" topLeftCell="A7" zoomScale="80" zoomScaleNormal="80" zoomScaleSheetLayoutView="80" workbookViewId="0">
      <pane xSplit="1" topLeftCell="AW1" activePane="topRight" state="frozen"/>
      <selection pane="topRight" activeCell="A30" sqref="A30"/>
    </sheetView>
  </sheetViews>
  <sheetFormatPr defaultRowHeight="15" x14ac:dyDescent="0.25"/>
  <cols>
    <col min="1" max="1" width="76.42578125" style="1" customWidth="1"/>
    <col min="2" max="42" width="12.85546875" style="1" customWidth="1"/>
    <col min="43" max="46" width="12.85546875" style="15" customWidth="1"/>
    <col min="47" max="56" width="12.85546875" style="1" customWidth="1"/>
    <col min="57" max="16384" width="9.140625" style="1"/>
  </cols>
  <sheetData>
    <row r="1" spans="1:56" s="29" customFormat="1" ht="17.25" x14ac:dyDescent="0.25">
      <c r="A1" s="25" t="s">
        <v>20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7"/>
      <c r="AR1" s="27"/>
      <c r="AS1" s="27"/>
      <c r="AT1" s="28"/>
    </row>
    <row r="2" spans="1:56" s="29" customFormat="1" ht="17.25" x14ac:dyDescent="0.25">
      <c r="A2" s="30" t="s">
        <v>21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28"/>
      <c r="AR2" s="28"/>
      <c r="AS2" s="28"/>
      <c r="AT2" s="28"/>
    </row>
    <row r="3" spans="1:56" s="29" customFormat="1" ht="10.5" customHeight="1" thickBot="1" x14ac:dyDescent="0.3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28"/>
      <c r="AR3" s="28"/>
      <c r="AS3" s="28"/>
      <c r="AT3" s="28"/>
    </row>
    <row r="4" spans="1:56" s="36" customFormat="1" ht="18" customHeight="1" thickBot="1" x14ac:dyDescent="0.3">
      <c r="A4" s="50" t="s">
        <v>22</v>
      </c>
      <c r="B4" s="32">
        <v>1970</v>
      </c>
      <c r="C4" s="32">
        <f>B4+1</f>
        <v>1971</v>
      </c>
      <c r="D4" s="33">
        <f t="shared" ref="D4:AP4" si="0">C4+1</f>
        <v>1972</v>
      </c>
      <c r="E4" s="32">
        <f t="shared" si="0"/>
        <v>1973</v>
      </c>
      <c r="F4" s="32">
        <f t="shared" si="0"/>
        <v>1974</v>
      </c>
      <c r="G4" s="32">
        <f t="shared" si="0"/>
        <v>1975</v>
      </c>
      <c r="H4" s="32">
        <f t="shared" si="0"/>
        <v>1976</v>
      </c>
      <c r="I4" s="32">
        <f t="shared" si="0"/>
        <v>1977</v>
      </c>
      <c r="J4" s="32">
        <f t="shared" si="0"/>
        <v>1978</v>
      </c>
      <c r="K4" s="32">
        <f t="shared" si="0"/>
        <v>1979</v>
      </c>
      <c r="L4" s="32">
        <f t="shared" si="0"/>
        <v>1980</v>
      </c>
      <c r="M4" s="33">
        <f t="shared" si="0"/>
        <v>1981</v>
      </c>
      <c r="N4" s="32">
        <f t="shared" si="0"/>
        <v>1982</v>
      </c>
      <c r="O4" s="32">
        <f t="shared" si="0"/>
        <v>1983</v>
      </c>
      <c r="P4" s="32">
        <f t="shared" si="0"/>
        <v>1984</v>
      </c>
      <c r="Q4" s="32">
        <f t="shared" si="0"/>
        <v>1985</v>
      </c>
      <c r="R4" s="32">
        <f t="shared" si="0"/>
        <v>1986</v>
      </c>
      <c r="S4" s="32">
        <f t="shared" si="0"/>
        <v>1987</v>
      </c>
      <c r="T4" s="32">
        <f t="shared" si="0"/>
        <v>1988</v>
      </c>
      <c r="U4" s="32">
        <f t="shared" si="0"/>
        <v>1989</v>
      </c>
      <c r="V4" s="33">
        <f t="shared" si="0"/>
        <v>1990</v>
      </c>
      <c r="W4" s="32">
        <f t="shared" si="0"/>
        <v>1991</v>
      </c>
      <c r="X4" s="32">
        <f t="shared" si="0"/>
        <v>1992</v>
      </c>
      <c r="Y4" s="32">
        <f t="shared" si="0"/>
        <v>1993</v>
      </c>
      <c r="Z4" s="32">
        <f t="shared" si="0"/>
        <v>1994</v>
      </c>
      <c r="AA4" s="32">
        <f t="shared" si="0"/>
        <v>1995</v>
      </c>
      <c r="AB4" s="32">
        <f t="shared" si="0"/>
        <v>1996</v>
      </c>
      <c r="AC4" s="32">
        <f t="shared" si="0"/>
        <v>1997</v>
      </c>
      <c r="AD4" s="32">
        <f t="shared" si="0"/>
        <v>1998</v>
      </c>
      <c r="AE4" s="33">
        <f t="shared" si="0"/>
        <v>1999</v>
      </c>
      <c r="AF4" s="32">
        <f t="shared" si="0"/>
        <v>2000</v>
      </c>
      <c r="AG4" s="32">
        <f t="shared" si="0"/>
        <v>2001</v>
      </c>
      <c r="AH4" s="32">
        <f t="shared" si="0"/>
        <v>2002</v>
      </c>
      <c r="AI4" s="32">
        <f t="shared" si="0"/>
        <v>2003</v>
      </c>
      <c r="AJ4" s="32">
        <f t="shared" si="0"/>
        <v>2004</v>
      </c>
      <c r="AK4" s="32">
        <f t="shared" si="0"/>
        <v>2005</v>
      </c>
      <c r="AL4" s="32">
        <f t="shared" si="0"/>
        <v>2006</v>
      </c>
      <c r="AM4" s="32">
        <f t="shared" si="0"/>
        <v>2007</v>
      </c>
      <c r="AN4" s="33">
        <f t="shared" si="0"/>
        <v>2008</v>
      </c>
      <c r="AO4" s="32">
        <f t="shared" si="0"/>
        <v>2009</v>
      </c>
      <c r="AP4" s="32">
        <f t="shared" si="0"/>
        <v>2010</v>
      </c>
      <c r="AQ4" s="32">
        <v>2011</v>
      </c>
      <c r="AR4" s="33">
        <v>2012</v>
      </c>
      <c r="AS4" s="33">
        <v>2013</v>
      </c>
      <c r="AT4" s="34">
        <v>2014</v>
      </c>
      <c r="AU4" s="35">
        <v>2015</v>
      </c>
      <c r="AV4" s="33">
        <v>2016</v>
      </c>
      <c r="AW4" s="33">
        <v>2017</v>
      </c>
      <c r="AX4" s="33">
        <v>2018</v>
      </c>
      <c r="AY4" s="33">
        <v>2019</v>
      </c>
      <c r="AZ4" s="58">
        <v>2020</v>
      </c>
      <c r="BA4" s="58">
        <v>2021</v>
      </c>
      <c r="BB4" s="58">
        <v>2022</v>
      </c>
      <c r="BC4" s="58">
        <v>2023</v>
      </c>
      <c r="BD4" s="58" t="s">
        <v>24</v>
      </c>
    </row>
    <row r="5" spans="1:56" x14ac:dyDescent="0.25">
      <c r="A5" s="2" t="s">
        <v>1</v>
      </c>
      <c r="B5" s="18">
        <f t="shared" ref="B5:AC5" si="1">SUM(B8:B11)</f>
        <v>4273</v>
      </c>
      <c r="C5" s="5">
        <f t="shared" si="1"/>
        <v>5011</v>
      </c>
      <c r="D5" s="5">
        <f t="shared" si="1"/>
        <v>5922</v>
      </c>
      <c r="E5" s="5">
        <f t="shared" si="1"/>
        <v>6819</v>
      </c>
      <c r="F5" s="5">
        <f t="shared" si="1"/>
        <v>7692</v>
      </c>
      <c r="G5" s="5">
        <f t="shared" si="1"/>
        <v>8962</v>
      </c>
      <c r="H5" s="5">
        <f t="shared" si="1"/>
        <v>10635</v>
      </c>
      <c r="I5" s="5">
        <f t="shared" si="1"/>
        <v>12589</v>
      </c>
      <c r="J5" s="5">
        <f t="shared" si="1"/>
        <v>13783</v>
      </c>
      <c r="K5" s="5">
        <f t="shared" si="1"/>
        <v>16281</v>
      </c>
      <c r="L5" s="5">
        <f t="shared" si="1"/>
        <v>18579</v>
      </c>
      <c r="M5" s="5">
        <f t="shared" si="1"/>
        <v>22851</v>
      </c>
      <c r="N5" s="5">
        <f t="shared" si="1"/>
        <v>28711</v>
      </c>
      <c r="O5" s="5">
        <f t="shared" si="1"/>
        <v>33955</v>
      </c>
      <c r="P5" s="5">
        <f t="shared" si="1"/>
        <v>37075</v>
      </c>
      <c r="Q5" s="5">
        <f t="shared" si="1"/>
        <v>40812</v>
      </c>
      <c r="R5" s="5">
        <f t="shared" si="1"/>
        <v>45698</v>
      </c>
      <c r="S5" s="5">
        <f t="shared" si="1"/>
        <v>54796</v>
      </c>
      <c r="T5" s="5">
        <f t="shared" si="1"/>
        <v>63097</v>
      </c>
      <c r="U5" s="5">
        <f t="shared" si="1"/>
        <v>65764</v>
      </c>
      <c r="V5" s="5">
        <f t="shared" si="1"/>
        <v>69988</v>
      </c>
      <c r="W5" s="5">
        <f t="shared" si="1"/>
        <v>73655</v>
      </c>
      <c r="X5" s="5">
        <f t="shared" si="1"/>
        <v>76083</v>
      </c>
      <c r="Y5" s="18">
        <f t="shared" si="1"/>
        <v>76536</v>
      </c>
      <c r="Z5" s="18">
        <f t="shared" si="1"/>
        <v>78260</v>
      </c>
      <c r="AA5" s="5">
        <f t="shared" si="1"/>
        <v>78038</v>
      </c>
      <c r="AB5" s="5">
        <f t="shared" si="1"/>
        <v>79211</v>
      </c>
      <c r="AC5" s="5">
        <f t="shared" si="1"/>
        <v>76968</v>
      </c>
      <c r="AD5" s="5">
        <f t="shared" ref="AD5:AO5" si="2">SUM(AD8:AD12)</f>
        <v>88197</v>
      </c>
      <c r="AE5" s="5">
        <f t="shared" si="2"/>
        <v>93750</v>
      </c>
      <c r="AF5" s="5">
        <f t="shared" si="2"/>
        <v>106804.5</v>
      </c>
      <c r="AG5" s="5">
        <f t="shared" si="2"/>
        <v>121396.07799999999</v>
      </c>
      <c r="AH5" s="5">
        <f t="shared" si="2"/>
        <v>128680</v>
      </c>
      <c r="AI5" s="24">
        <f t="shared" si="2"/>
        <v>151482.647</v>
      </c>
      <c r="AJ5" s="5">
        <f t="shared" si="2"/>
        <v>181970.038</v>
      </c>
      <c r="AK5" s="24">
        <f t="shared" si="2"/>
        <v>198670.038</v>
      </c>
      <c r="AL5" s="24">
        <f t="shared" si="2"/>
        <v>217220.038</v>
      </c>
      <c r="AM5" s="24">
        <f t="shared" si="2"/>
        <v>247120.038</v>
      </c>
      <c r="AN5" s="5">
        <f t="shared" si="2"/>
        <v>286121.33799999999</v>
      </c>
      <c r="AO5" s="24">
        <f t="shared" si="2"/>
        <v>348599.99799999996</v>
      </c>
      <c r="AP5" s="5">
        <f t="shared" ref="AP5:AZ5" si="3">SUM(AP8:AP11)</f>
        <v>390356.02370000002</v>
      </c>
      <c r="AQ5" s="18">
        <f t="shared" si="3"/>
        <v>438024.85269999999</v>
      </c>
      <c r="AR5" s="3">
        <f t="shared" si="3"/>
        <v>484768.83890000003</v>
      </c>
      <c r="AS5" s="4">
        <f t="shared" si="3"/>
        <v>523095</v>
      </c>
      <c r="AT5" s="5">
        <f t="shared" si="3"/>
        <v>566052.31900000002</v>
      </c>
      <c r="AU5" s="5">
        <f t="shared" si="3"/>
        <v>609062.87899999996</v>
      </c>
      <c r="AV5" s="5">
        <f t="shared" si="3"/>
        <v>624821.72600000002</v>
      </c>
      <c r="AW5" s="5">
        <f t="shared" si="3"/>
        <v>665571.72600000002</v>
      </c>
      <c r="AX5" s="5">
        <f t="shared" si="3"/>
        <v>719545.16899999999</v>
      </c>
      <c r="AY5" s="5">
        <f t="shared" si="3"/>
        <v>764233</v>
      </c>
      <c r="AZ5" s="5">
        <f t="shared" si="3"/>
        <v>851283.53</v>
      </c>
      <c r="BA5" s="5">
        <f t="shared" ref="BA5:BB5" si="4">SUM(BA8:BA11)</f>
        <v>950083.53</v>
      </c>
      <c r="BB5" s="5">
        <f t="shared" si="4"/>
        <v>1050077.7290000001</v>
      </c>
      <c r="BC5" s="5">
        <f t="shared" ref="BC5" si="5">SUM(BC8:BC11)</f>
        <v>1142658</v>
      </c>
      <c r="BD5" s="5">
        <f t="shared" ref="BD5" si="6">SUM(BD8:BD11)</f>
        <v>1179158</v>
      </c>
    </row>
    <row r="6" spans="1:56" x14ac:dyDescent="0.25">
      <c r="A6" s="48" t="s">
        <v>15</v>
      </c>
      <c r="B6" s="45">
        <f t="shared" ref="B6:AG6" si="7">(+B5/B25)*100</f>
        <v>36.123087327753829</v>
      </c>
      <c r="C6" s="45">
        <f t="shared" si="7"/>
        <v>38.680046314164414</v>
      </c>
      <c r="D6" s="45">
        <f t="shared" si="7"/>
        <v>41.645569620253163</v>
      </c>
      <c r="E6" s="45">
        <f t="shared" si="7"/>
        <v>36.420445441435668</v>
      </c>
      <c r="F6" s="45">
        <f t="shared" si="7"/>
        <v>33.651238078572057</v>
      </c>
      <c r="G6" s="45">
        <f t="shared" si="7"/>
        <v>40.13075407487014</v>
      </c>
      <c r="H6" s="45">
        <f t="shared" si="7"/>
        <v>37.867188890867013</v>
      </c>
      <c r="I6" s="45">
        <f t="shared" si="7"/>
        <v>38.927025355596783</v>
      </c>
      <c r="J6" s="45">
        <f t="shared" si="7"/>
        <v>36.380193211212585</v>
      </c>
      <c r="K6" s="45">
        <f t="shared" si="7"/>
        <v>35.070222298810961</v>
      </c>
      <c r="L6" s="45">
        <f t="shared" si="7"/>
        <v>34.852179785398064</v>
      </c>
      <c r="M6" s="45">
        <f t="shared" si="7"/>
        <v>39.66292329856109</v>
      </c>
      <c r="N6" s="45">
        <f t="shared" si="7"/>
        <v>45.864949919327785</v>
      </c>
      <c r="O6" s="45">
        <f t="shared" si="7"/>
        <v>48.201408210777359</v>
      </c>
      <c r="P6" s="45">
        <f t="shared" si="7"/>
        <v>46.605908233815214</v>
      </c>
      <c r="Q6" s="45">
        <f t="shared" si="7"/>
        <v>52.681037821092033</v>
      </c>
      <c r="R6" s="45">
        <f t="shared" si="7"/>
        <v>63.829371176355565</v>
      </c>
      <c r="S6" s="45">
        <f t="shared" si="7"/>
        <v>67.578467040759691</v>
      </c>
      <c r="T6" s="45">
        <f t="shared" si="7"/>
        <v>68.308974775359971</v>
      </c>
      <c r="U6" s="45">
        <f t="shared" si="7"/>
        <v>62.493704446323875</v>
      </c>
      <c r="V6" s="45">
        <f t="shared" si="7"/>
        <v>58.77343992744435</v>
      </c>
      <c r="W6" s="45">
        <f t="shared" si="7"/>
        <v>54.509191557384327</v>
      </c>
      <c r="X6" s="45">
        <f t="shared" si="7"/>
        <v>50.492427761776462</v>
      </c>
      <c r="Y6" s="45">
        <f t="shared" si="7"/>
        <v>44.447541726192554</v>
      </c>
      <c r="Z6" s="45">
        <f t="shared" si="7"/>
        <v>40.038677792500806</v>
      </c>
      <c r="AA6" s="45">
        <f t="shared" si="7"/>
        <v>35.077515024295082</v>
      </c>
      <c r="AB6" s="45">
        <f t="shared" si="7"/>
        <v>31.218372140683869</v>
      </c>
      <c r="AC6" s="45">
        <f t="shared" si="7"/>
        <v>27.313472559839603</v>
      </c>
      <c r="AD6" s="45">
        <f t="shared" si="7"/>
        <v>31.138280557683686</v>
      </c>
      <c r="AE6" s="45">
        <f t="shared" si="7"/>
        <v>31.170618824061393</v>
      </c>
      <c r="AF6" s="45">
        <f t="shared" si="7"/>
        <v>29.967508508674218</v>
      </c>
      <c r="AG6" s="45">
        <f t="shared" si="7"/>
        <v>34.430887262145504</v>
      </c>
      <c r="AH6" s="45">
        <f t="shared" ref="AH6:AZ6" si="8">(+AH5/AH25)*100</f>
        <v>33.579236612536633</v>
      </c>
      <c r="AI6" s="45">
        <f t="shared" si="8"/>
        <v>36.17331918074165</v>
      </c>
      <c r="AJ6" s="45">
        <f t="shared" si="8"/>
        <v>38.386416143512889</v>
      </c>
      <c r="AK6" s="45">
        <f t="shared" si="8"/>
        <v>36.548579596672418</v>
      </c>
      <c r="AL6" s="45">
        <f t="shared" si="8"/>
        <v>36.398435279766211</v>
      </c>
      <c r="AM6" s="45">
        <f t="shared" si="8"/>
        <v>37.141918117052938</v>
      </c>
      <c r="AN6" s="45">
        <f t="shared" si="8"/>
        <v>37.161076642738671</v>
      </c>
      <c r="AO6" s="45">
        <f t="shared" si="8"/>
        <v>48.901813126615849</v>
      </c>
      <c r="AP6" s="46">
        <f t="shared" si="8"/>
        <v>47.521288831482508</v>
      </c>
      <c r="AQ6" s="46">
        <f t="shared" si="8"/>
        <v>48.043106117690151</v>
      </c>
      <c r="AR6" s="46">
        <f t="shared" si="8"/>
        <v>49.911746786621805</v>
      </c>
      <c r="AS6" s="46">
        <f t="shared" si="8"/>
        <v>51.353604014867258</v>
      </c>
      <c r="AT6" s="46">
        <f t="shared" si="8"/>
        <v>51.159645729603788</v>
      </c>
      <c r="AU6" s="46">
        <f t="shared" si="8"/>
        <v>51.749652616401335</v>
      </c>
      <c r="AV6" s="47">
        <f t="shared" si="8"/>
        <v>49.99781755272074</v>
      </c>
      <c r="AW6" s="47">
        <f t="shared" si="8"/>
        <v>48.500100268889682</v>
      </c>
      <c r="AX6" s="47">
        <f t="shared" si="8"/>
        <v>49.700583591202964</v>
      </c>
      <c r="AY6" s="47">
        <f t="shared" si="8"/>
        <v>50.519852082779707</v>
      </c>
      <c r="AZ6" s="47">
        <f t="shared" si="8"/>
        <v>60.013319083448536</v>
      </c>
      <c r="BA6" s="47">
        <f t="shared" ref="BA6:BB6" si="9">(+BA5/BA25)*100</f>
        <v>61.33932189208069</v>
      </c>
      <c r="BB6" s="47">
        <f t="shared" si="9"/>
        <v>58.619088367595985</v>
      </c>
      <c r="BC6" s="47">
        <f t="shared" ref="BC6" si="10">(+BC5/BC25)*100</f>
        <v>62.692227293601007</v>
      </c>
      <c r="BD6" s="47">
        <f t="shared" ref="BD6" si="11">(+BD5/BD25)*100</f>
        <v>61.01568446647407</v>
      </c>
    </row>
    <row r="7" spans="1:56" x14ac:dyDescent="0.25">
      <c r="A7" s="48" t="s">
        <v>16</v>
      </c>
      <c r="B7" s="45">
        <f t="shared" ref="B7:AG7" si="12">(+B5/B23)*100</f>
        <v>85.136481370790989</v>
      </c>
      <c r="C7" s="45">
        <f t="shared" si="12"/>
        <v>82.147540983606561</v>
      </c>
      <c r="D7" s="45">
        <f t="shared" si="12"/>
        <v>80.934809348093481</v>
      </c>
      <c r="E7" s="45">
        <f t="shared" si="12"/>
        <v>84.050289658572666</v>
      </c>
      <c r="F7" s="45">
        <f t="shared" si="12"/>
        <v>83.690566858883685</v>
      </c>
      <c r="G7" s="45">
        <f t="shared" si="12"/>
        <v>78.710697347619885</v>
      </c>
      <c r="H7" s="45">
        <f t="shared" si="12"/>
        <v>77.59375456004669</v>
      </c>
      <c r="I7" s="45">
        <f t="shared" si="12"/>
        <v>78.972460949752204</v>
      </c>
      <c r="J7" s="45">
        <f t="shared" si="12"/>
        <v>78.121634642634476</v>
      </c>
      <c r="K7" s="45">
        <f t="shared" si="12"/>
        <v>78.183826354206687</v>
      </c>
      <c r="L7" s="45">
        <f t="shared" si="12"/>
        <v>79.261945392491469</v>
      </c>
      <c r="M7" s="45">
        <f t="shared" si="12"/>
        <v>73.407433582832724</v>
      </c>
      <c r="N7" s="45">
        <f t="shared" si="12"/>
        <v>68.573407533019662</v>
      </c>
      <c r="O7" s="45">
        <f t="shared" si="12"/>
        <v>65.698585608420572</v>
      </c>
      <c r="P7" s="45">
        <f t="shared" si="12"/>
        <v>64.007389120038667</v>
      </c>
      <c r="Q7" s="45">
        <f t="shared" si="12"/>
        <v>63.886540809617728</v>
      </c>
      <c r="R7" s="45">
        <f t="shared" si="12"/>
        <v>61.747378661766291</v>
      </c>
      <c r="S7" s="45">
        <f t="shared" si="12"/>
        <v>66.479830148619953</v>
      </c>
      <c r="T7" s="45">
        <f t="shared" si="12"/>
        <v>70.880373852773005</v>
      </c>
      <c r="U7" s="45">
        <f t="shared" si="12"/>
        <v>73.114980099170609</v>
      </c>
      <c r="V7" s="45">
        <f t="shared" si="12"/>
        <v>73.894038896044933</v>
      </c>
      <c r="W7" s="45">
        <f t="shared" si="12"/>
        <v>74.344170460165742</v>
      </c>
      <c r="X7" s="45">
        <f t="shared" si="12"/>
        <v>78.43203958558837</v>
      </c>
      <c r="Y7" s="45">
        <f t="shared" si="12"/>
        <v>79.80979791027967</v>
      </c>
      <c r="Z7" s="45">
        <f t="shared" si="12"/>
        <v>84.080018908872134</v>
      </c>
      <c r="AA7" s="45">
        <f t="shared" si="12"/>
        <v>85.409712265648082</v>
      </c>
      <c r="AB7" s="45">
        <f t="shared" si="12"/>
        <v>88.325286292525732</v>
      </c>
      <c r="AC7" s="45">
        <f t="shared" si="12"/>
        <v>85.596085409252666</v>
      </c>
      <c r="AD7" s="45">
        <f t="shared" si="12"/>
        <v>85.527681073690133</v>
      </c>
      <c r="AE7" s="45">
        <f t="shared" si="12"/>
        <v>83.617260386378632</v>
      </c>
      <c r="AF7" s="45">
        <f t="shared" si="12"/>
        <v>85.018169081914095</v>
      </c>
      <c r="AG7" s="45">
        <f t="shared" si="12"/>
        <v>83.305711054818161</v>
      </c>
      <c r="AH7" s="45">
        <f t="shared" ref="AH7:AZ7" si="13">(+AH5/AH23)*100</f>
        <v>78.005512761369687</v>
      </c>
      <c r="AI7" s="45">
        <f t="shared" si="13"/>
        <v>80.248560327550592</v>
      </c>
      <c r="AJ7" s="45">
        <f t="shared" si="13"/>
        <v>84.002702017875635</v>
      </c>
      <c r="AK7" s="45">
        <f t="shared" si="13"/>
        <v>86.88082536024875</v>
      </c>
      <c r="AL7" s="45">
        <f t="shared" si="13"/>
        <v>89.677039831368049</v>
      </c>
      <c r="AM7" s="45">
        <f t="shared" si="13"/>
        <v>92.650855732331323</v>
      </c>
      <c r="AN7" s="45">
        <f t="shared" si="13"/>
        <v>93.370223118121416</v>
      </c>
      <c r="AO7" s="45">
        <f t="shared" si="13"/>
        <v>96.195393856486248</v>
      </c>
      <c r="AP7" s="46">
        <f t="shared" si="13"/>
        <v>95.886447670376356</v>
      </c>
      <c r="AQ7" s="46">
        <f t="shared" si="13"/>
        <v>96.030768556267617</v>
      </c>
      <c r="AR7" s="46">
        <f t="shared" si="13"/>
        <v>96.641251831827034</v>
      </c>
      <c r="AS7" s="46">
        <f t="shared" si="13"/>
        <v>96.894967307878261</v>
      </c>
      <c r="AT7" s="46">
        <f t="shared" si="13"/>
        <v>97.121635313658487</v>
      </c>
      <c r="AU7" s="55">
        <f t="shared" si="13"/>
        <v>96.593841151258701</v>
      </c>
      <c r="AV7" s="56">
        <f t="shared" si="13"/>
        <v>96.352444829862563</v>
      </c>
      <c r="AW7" s="56">
        <f t="shared" si="13"/>
        <v>96.903933049711867</v>
      </c>
      <c r="AX7" s="47">
        <f t="shared" si="13"/>
        <v>97.098227813660074</v>
      </c>
      <c r="AY7" s="47">
        <f t="shared" si="13"/>
        <v>96.372626412676951</v>
      </c>
      <c r="AZ7" s="47">
        <f t="shared" si="13"/>
        <v>96.785191319133972</v>
      </c>
      <c r="BA7" s="47">
        <f t="shared" ref="BA7:BB7" si="14">(+BA5/BA23)*100</f>
        <v>96.965708234176446</v>
      </c>
      <c r="BB7" s="47">
        <f t="shared" si="14"/>
        <v>97.266243891139709</v>
      </c>
      <c r="BC7" s="47">
        <f t="shared" ref="BC7" si="15">(+BC5/BC23)*100</f>
        <v>97.454092036820185</v>
      </c>
      <c r="BD7" s="47">
        <f t="shared" ref="BD7" si="16">(+BD5/BD23)*100</f>
        <v>97.515547469401255</v>
      </c>
    </row>
    <row r="8" spans="1:56" x14ac:dyDescent="0.25">
      <c r="A8" s="9" t="s">
        <v>5</v>
      </c>
      <c r="B8" s="22">
        <v>3479</v>
      </c>
      <c r="C8" s="22">
        <v>4049</v>
      </c>
      <c r="D8" s="22">
        <v>4836</v>
      </c>
      <c r="E8" s="22">
        <v>5722</v>
      </c>
      <c r="F8" s="22">
        <v>6444</v>
      </c>
      <c r="G8" s="22">
        <v>7354</v>
      </c>
      <c r="H8" s="22">
        <v>8681</v>
      </c>
      <c r="I8" s="22">
        <v>10497</v>
      </c>
      <c r="J8" s="22">
        <v>11932</v>
      </c>
      <c r="K8" s="22">
        <v>14459</v>
      </c>
      <c r="L8" s="22">
        <v>16796</v>
      </c>
      <c r="M8" s="22">
        <v>20586</v>
      </c>
      <c r="N8" s="22">
        <v>26170</v>
      </c>
      <c r="O8" s="22">
        <v>30037</v>
      </c>
      <c r="P8" s="22">
        <v>33090</v>
      </c>
      <c r="Q8" s="22">
        <v>36681</v>
      </c>
      <c r="R8" s="22">
        <v>41301</v>
      </c>
      <c r="S8" s="22">
        <v>48794</v>
      </c>
      <c r="T8" s="22">
        <v>55831</v>
      </c>
      <c r="U8" s="22">
        <v>58213</v>
      </c>
      <c r="V8" s="22">
        <v>62106</v>
      </c>
      <c r="W8" s="22">
        <v>65263</v>
      </c>
      <c r="X8" s="22">
        <v>66642</v>
      </c>
      <c r="Y8" s="22">
        <v>66018</v>
      </c>
      <c r="Z8" s="22">
        <v>64969</v>
      </c>
      <c r="AA8" s="22">
        <v>64719</v>
      </c>
      <c r="AB8" s="22">
        <v>66910</v>
      </c>
      <c r="AC8" s="22">
        <v>66262</v>
      </c>
      <c r="AD8" s="22">
        <v>75012</v>
      </c>
      <c r="AE8" s="22">
        <v>78336</v>
      </c>
      <c r="AF8" s="22">
        <v>89050</v>
      </c>
      <c r="AG8" s="22">
        <v>103450</v>
      </c>
      <c r="AH8" s="22">
        <v>109550</v>
      </c>
      <c r="AI8" s="22">
        <v>130800</v>
      </c>
      <c r="AJ8" s="22">
        <v>154350</v>
      </c>
      <c r="AK8" s="22">
        <v>166050</v>
      </c>
      <c r="AL8" s="22">
        <v>174300</v>
      </c>
      <c r="AM8" s="22">
        <v>191700</v>
      </c>
      <c r="AN8" s="22">
        <v>213801.3</v>
      </c>
      <c r="AO8" s="22">
        <v>242270.37199999997</v>
      </c>
      <c r="AP8" s="22">
        <v>260992.66199999998</v>
      </c>
      <c r="AQ8" s="22">
        <v>277713.19699999999</v>
      </c>
      <c r="AR8" s="22">
        <v>292150</v>
      </c>
      <c r="AS8" s="22">
        <v>305075</v>
      </c>
      <c r="AT8" s="22">
        <v>329632.31900000002</v>
      </c>
      <c r="AU8" s="22">
        <v>340062.87900000002</v>
      </c>
      <c r="AV8" s="7">
        <v>357421.72600000002</v>
      </c>
      <c r="AW8" s="54">
        <v>364671.72600000002</v>
      </c>
      <c r="AX8" s="53">
        <v>380345.16900000005</v>
      </c>
      <c r="AY8" s="54">
        <v>394133</v>
      </c>
      <c r="AZ8" s="54">
        <v>436417.53000000009</v>
      </c>
      <c r="BA8" s="54">
        <v>480717.53000000009</v>
      </c>
      <c r="BB8" s="54">
        <v>538177.72900000005</v>
      </c>
      <c r="BC8" s="54">
        <v>589858</v>
      </c>
      <c r="BD8" s="54">
        <v>609858</v>
      </c>
    </row>
    <row r="9" spans="1:56" x14ac:dyDescent="0.25">
      <c r="A9" s="9" t="s">
        <v>6</v>
      </c>
      <c r="B9" s="22">
        <v>792</v>
      </c>
      <c r="C9" s="22">
        <v>950</v>
      </c>
      <c r="D9" s="22">
        <v>999</v>
      </c>
      <c r="E9" s="22">
        <v>990</v>
      </c>
      <c r="F9" s="22">
        <v>1100</v>
      </c>
      <c r="G9" s="22">
        <v>1400</v>
      </c>
      <c r="H9" s="22">
        <v>1710</v>
      </c>
      <c r="I9" s="22">
        <v>1780</v>
      </c>
      <c r="J9" s="22">
        <v>1510</v>
      </c>
      <c r="K9" s="22">
        <v>1490</v>
      </c>
      <c r="L9" s="22">
        <v>1490</v>
      </c>
      <c r="M9" s="22">
        <v>1790</v>
      </c>
      <c r="N9" s="22">
        <v>2290</v>
      </c>
      <c r="O9" s="22">
        <v>2790</v>
      </c>
      <c r="P9" s="22">
        <v>2790</v>
      </c>
      <c r="Q9" s="22">
        <v>2790</v>
      </c>
      <c r="R9" s="22">
        <v>3000</v>
      </c>
      <c r="S9" s="22">
        <v>4000</v>
      </c>
      <c r="T9" s="22">
        <v>4320</v>
      </c>
      <c r="U9" s="22">
        <v>4320</v>
      </c>
      <c r="V9" s="22">
        <v>4320</v>
      </c>
      <c r="W9" s="22">
        <v>4320</v>
      </c>
      <c r="X9" s="22">
        <v>4320</v>
      </c>
      <c r="Y9" s="22">
        <v>4320</v>
      </c>
      <c r="Z9" s="22">
        <v>4320</v>
      </c>
      <c r="AA9" s="22">
        <v>4320</v>
      </c>
      <c r="AB9" s="22">
        <v>4320</v>
      </c>
      <c r="AC9" s="22">
        <v>4320</v>
      </c>
      <c r="AD9" s="22">
        <v>4320</v>
      </c>
      <c r="AE9" s="22">
        <v>4320</v>
      </c>
      <c r="AF9" s="22">
        <v>4320</v>
      </c>
      <c r="AG9" s="22">
        <v>4320</v>
      </c>
      <c r="AH9" s="22">
        <v>4320</v>
      </c>
      <c r="AI9" s="22">
        <v>4320</v>
      </c>
      <c r="AJ9" s="22">
        <v>4320</v>
      </c>
      <c r="AK9" s="22">
        <v>4320</v>
      </c>
      <c r="AL9" s="22">
        <v>4320</v>
      </c>
      <c r="AM9" s="22">
        <v>4320</v>
      </c>
      <c r="AN9" s="22">
        <v>4320</v>
      </c>
      <c r="AO9" s="22">
        <v>4320</v>
      </c>
      <c r="AP9" s="22">
        <v>4320</v>
      </c>
      <c r="AQ9" s="22">
        <v>4320</v>
      </c>
      <c r="AR9" s="22">
        <v>4320</v>
      </c>
      <c r="AS9" s="22">
        <v>4320</v>
      </c>
      <c r="AT9" s="22">
        <v>4320</v>
      </c>
      <c r="AU9" s="22">
        <v>4700</v>
      </c>
      <c r="AV9" s="7">
        <v>4500</v>
      </c>
      <c r="AW9" s="54">
        <v>4500</v>
      </c>
      <c r="AX9" s="53">
        <v>6500</v>
      </c>
      <c r="AY9" s="54">
        <v>4500</v>
      </c>
      <c r="AZ9" s="54">
        <v>15500</v>
      </c>
      <c r="BA9" s="54">
        <v>28000</v>
      </c>
      <c r="BB9" s="54">
        <v>31500</v>
      </c>
      <c r="BC9" s="54">
        <v>20000</v>
      </c>
      <c r="BD9" s="54">
        <v>17000</v>
      </c>
    </row>
    <row r="10" spans="1:56" x14ac:dyDescent="0.25">
      <c r="A10" s="49" t="s">
        <v>4</v>
      </c>
      <c r="B10" s="22" t="s">
        <v>11</v>
      </c>
      <c r="C10" s="22" t="s">
        <v>11</v>
      </c>
      <c r="D10" s="22" t="s">
        <v>11</v>
      </c>
      <c r="E10" s="22" t="s">
        <v>11</v>
      </c>
      <c r="F10" s="22" t="s">
        <v>11</v>
      </c>
      <c r="G10" s="22" t="s">
        <v>11</v>
      </c>
      <c r="H10" s="22" t="s">
        <v>11</v>
      </c>
      <c r="I10" s="22" t="s">
        <v>11</v>
      </c>
      <c r="J10" s="22" t="s">
        <v>11</v>
      </c>
      <c r="K10" s="22" t="s">
        <v>11</v>
      </c>
      <c r="L10" s="22" t="s">
        <v>11</v>
      </c>
      <c r="M10" s="22" t="s">
        <v>11</v>
      </c>
      <c r="N10" s="22" t="s">
        <v>11</v>
      </c>
      <c r="O10" s="22">
        <v>100</v>
      </c>
      <c r="P10" s="22">
        <v>200</v>
      </c>
      <c r="Q10" s="22">
        <v>200</v>
      </c>
      <c r="R10" s="22">
        <v>300</v>
      </c>
      <c r="S10" s="22">
        <v>500</v>
      </c>
      <c r="T10" s="22">
        <v>1000</v>
      </c>
      <c r="U10" s="22">
        <v>1000</v>
      </c>
      <c r="V10" s="22">
        <v>900</v>
      </c>
      <c r="W10" s="22">
        <v>900</v>
      </c>
      <c r="X10" s="22">
        <v>1000</v>
      </c>
      <c r="Y10" s="22">
        <v>2000</v>
      </c>
      <c r="Z10" s="22">
        <v>4800</v>
      </c>
      <c r="AA10" s="22">
        <v>5050</v>
      </c>
      <c r="AB10" s="22">
        <v>4150</v>
      </c>
      <c r="AC10" s="22">
        <v>2750</v>
      </c>
      <c r="AD10" s="22">
        <v>2000</v>
      </c>
      <c r="AE10" s="22">
        <v>2000</v>
      </c>
      <c r="AF10" s="22">
        <v>4000</v>
      </c>
      <c r="AG10" s="22">
        <v>4000</v>
      </c>
      <c r="AH10" s="22">
        <v>5000</v>
      </c>
      <c r="AI10" s="22">
        <v>7000</v>
      </c>
      <c r="AJ10" s="22">
        <v>9100</v>
      </c>
      <c r="AK10" s="22">
        <v>10100</v>
      </c>
      <c r="AL10" s="22">
        <v>19600</v>
      </c>
      <c r="AM10" s="22">
        <v>28000</v>
      </c>
      <c r="AN10" s="22">
        <v>42500</v>
      </c>
      <c r="AO10" s="22">
        <v>70909.588000000003</v>
      </c>
      <c r="AP10" s="22">
        <v>88643.323700000008</v>
      </c>
      <c r="AQ10" s="22">
        <v>116991.6177</v>
      </c>
      <c r="AR10" s="22">
        <v>145898.8009</v>
      </c>
      <c r="AS10" s="22">
        <v>172500</v>
      </c>
      <c r="AT10" s="22">
        <v>185500</v>
      </c>
      <c r="AU10" s="22">
        <v>214000</v>
      </c>
      <c r="AV10" s="7">
        <v>234500</v>
      </c>
      <c r="AW10" s="54">
        <v>268000</v>
      </c>
      <c r="AX10" s="53">
        <v>304300</v>
      </c>
      <c r="AY10" s="54">
        <v>338800</v>
      </c>
      <c r="AZ10" s="54">
        <v>375266</v>
      </c>
      <c r="BA10" s="54">
        <v>423266</v>
      </c>
      <c r="BB10" s="54">
        <v>471300</v>
      </c>
      <c r="BC10" s="54">
        <v>527300</v>
      </c>
      <c r="BD10" s="54">
        <v>552300</v>
      </c>
    </row>
    <row r="11" spans="1:56" x14ac:dyDescent="0.25">
      <c r="A11" s="9" t="s">
        <v>7</v>
      </c>
      <c r="B11" s="22">
        <v>2</v>
      </c>
      <c r="C11" s="22">
        <v>12</v>
      </c>
      <c r="D11" s="22">
        <v>87</v>
      </c>
      <c r="E11" s="22">
        <v>107</v>
      </c>
      <c r="F11" s="22">
        <v>148</v>
      </c>
      <c r="G11" s="22">
        <v>208</v>
      </c>
      <c r="H11" s="22">
        <v>244</v>
      </c>
      <c r="I11" s="22">
        <v>312</v>
      </c>
      <c r="J11" s="22">
        <v>341</v>
      </c>
      <c r="K11" s="22">
        <v>332</v>
      </c>
      <c r="L11" s="22">
        <v>293</v>
      </c>
      <c r="M11" s="22">
        <v>475</v>
      </c>
      <c r="N11" s="22">
        <v>251</v>
      </c>
      <c r="O11" s="22">
        <v>1028</v>
      </c>
      <c r="P11" s="22">
        <v>995</v>
      </c>
      <c r="Q11" s="22">
        <v>1141</v>
      </c>
      <c r="R11" s="22">
        <v>1097</v>
      </c>
      <c r="S11" s="22">
        <v>1502</v>
      </c>
      <c r="T11" s="22">
        <v>1946</v>
      </c>
      <c r="U11" s="22">
        <v>2231</v>
      </c>
      <c r="V11" s="22">
        <v>2662</v>
      </c>
      <c r="W11" s="22">
        <v>3172</v>
      </c>
      <c r="X11" s="22">
        <v>4121</v>
      </c>
      <c r="Y11" s="22">
        <v>4198</v>
      </c>
      <c r="Z11" s="22">
        <v>4171</v>
      </c>
      <c r="AA11" s="22">
        <v>3949</v>
      </c>
      <c r="AB11" s="22">
        <v>3831</v>
      </c>
      <c r="AC11" s="22">
        <v>3636</v>
      </c>
      <c r="AD11" s="22">
        <v>3825</v>
      </c>
      <c r="AE11" s="22">
        <v>3955</v>
      </c>
      <c r="AF11" s="22">
        <v>4296.3</v>
      </c>
      <c r="AG11" s="22">
        <v>5555</v>
      </c>
      <c r="AH11" s="22">
        <v>6735</v>
      </c>
      <c r="AI11" s="22">
        <v>9362.5379999999986</v>
      </c>
      <c r="AJ11" s="22">
        <v>14200.037999999999</v>
      </c>
      <c r="AK11" s="22">
        <v>18200.038</v>
      </c>
      <c r="AL11" s="22">
        <v>19000.038</v>
      </c>
      <c r="AM11" s="22">
        <v>23100.038</v>
      </c>
      <c r="AN11" s="22">
        <v>25500.038</v>
      </c>
      <c r="AO11" s="22">
        <v>31100.038</v>
      </c>
      <c r="AP11" s="22">
        <v>36400.038</v>
      </c>
      <c r="AQ11" s="22">
        <v>39000.038</v>
      </c>
      <c r="AR11" s="22">
        <v>42400.038</v>
      </c>
      <c r="AS11" s="22">
        <v>41200</v>
      </c>
      <c r="AT11" s="22">
        <v>46600</v>
      </c>
      <c r="AU11" s="22">
        <v>50300</v>
      </c>
      <c r="AV11" s="7">
        <v>28400</v>
      </c>
      <c r="AW11" s="54">
        <v>28400</v>
      </c>
      <c r="AX11" s="53">
        <v>28400</v>
      </c>
      <c r="AY11" s="54">
        <v>26800</v>
      </c>
      <c r="AZ11" s="54">
        <v>24100</v>
      </c>
      <c r="BA11" s="54">
        <v>18100</v>
      </c>
      <c r="BB11" s="54">
        <v>9100</v>
      </c>
      <c r="BC11" s="54">
        <v>5500</v>
      </c>
      <c r="BD11" s="22" t="s">
        <v>11</v>
      </c>
    </row>
    <row r="12" spans="1:56" x14ac:dyDescent="0.25">
      <c r="A12" s="9" t="s">
        <v>13</v>
      </c>
      <c r="B12" s="22" t="s">
        <v>11</v>
      </c>
      <c r="C12" s="22" t="s">
        <v>11</v>
      </c>
      <c r="D12" s="22" t="s">
        <v>11</v>
      </c>
      <c r="E12" s="22" t="s">
        <v>11</v>
      </c>
      <c r="F12" s="22" t="s">
        <v>11</v>
      </c>
      <c r="G12" s="22" t="s">
        <v>11</v>
      </c>
      <c r="H12" s="22" t="s">
        <v>11</v>
      </c>
      <c r="I12" s="22" t="s">
        <v>11</v>
      </c>
      <c r="J12" s="22" t="s">
        <v>11</v>
      </c>
      <c r="K12" s="22" t="s">
        <v>11</v>
      </c>
      <c r="L12" s="22" t="s">
        <v>11</v>
      </c>
      <c r="M12" s="22" t="s">
        <v>11</v>
      </c>
      <c r="N12" s="22" t="s">
        <v>11</v>
      </c>
      <c r="O12" s="22" t="s">
        <v>11</v>
      </c>
      <c r="P12" s="22" t="s">
        <v>11</v>
      </c>
      <c r="Q12" s="22" t="s">
        <v>11</v>
      </c>
      <c r="R12" s="22" t="s">
        <v>11</v>
      </c>
      <c r="S12" s="22" t="s">
        <v>11</v>
      </c>
      <c r="T12" s="22" t="s">
        <v>11</v>
      </c>
      <c r="U12" s="22" t="s">
        <v>11</v>
      </c>
      <c r="V12" s="22" t="s">
        <v>11</v>
      </c>
      <c r="W12" s="22" t="s">
        <v>11</v>
      </c>
      <c r="X12" s="22" t="s">
        <v>11</v>
      </c>
      <c r="Y12" s="22" t="s">
        <v>11</v>
      </c>
      <c r="Z12" s="22" t="s">
        <v>11</v>
      </c>
      <c r="AA12" s="22" t="s">
        <v>11</v>
      </c>
      <c r="AB12" s="22" t="s">
        <v>11</v>
      </c>
      <c r="AC12" s="22" t="s">
        <v>11</v>
      </c>
      <c r="AD12" s="22">
        <v>3040</v>
      </c>
      <c r="AE12" s="22">
        <v>5139</v>
      </c>
      <c r="AF12" s="22">
        <v>5138.2</v>
      </c>
      <c r="AG12" s="22">
        <v>4071.078</v>
      </c>
      <c r="AH12" s="22">
        <v>3075</v>
      </c>
      <c r="AI12" s="22">
        <v>0.1089999999999236</v>
      </c>
      <c r="AJ12" s="22" t="s">
        <v>11</v>
      </c>
      <c r="AK12" s="22" t="s">
        <v>11</v>
      </c>
      <c r="AL12" s="22" t="s">
        <v>11</v>
      </c>
      <c r="AM12" s="22" t="s">
        <v>11</v>
      </c>
      <c r="AN12" s="22" t="s">
        <v>11</v>
      </c>
      <c r="AO12" s="22" t="s">
        <v>11</v>
      </c>
      <c r="AP12" s="22" t="s">
        <v>11</v>
      </c>
      <c r="AQ12" s="22" t="s">
        <v>11</v>
      </c>
      <c r="AR12" s="22" t="s">
        <v>11</v>
      </c>
      <c r="AS12" s="22" t="s">
        <v>11</v>
      </c>
      <c r="AT12" s="22" t="s">
        <v>11</v>
      </c>
      <c r="AU12" s="22" t="s">
        <v>11</v>
      </c>
      <c r="AV12" s="22" t="s">
        <v>11</v>
      </c>
      <c r="AW12" s="22" t="s">
        <v>11</v>
      </c>
      <c r="AX12" s="22" t="s">
        <v>11</v>
      </c>
      <c r="AY12" s="22" t="s">
        <v>11</v>
      </c>
      <c r="AZ12" s="22" t="s">
        <v>11</v>
      </c>
      <c r="BA12" s="22" t="s">
        <v>11</v>
      </c>
      <c r="BB12" s="22" t="s">
        <v>11</v>
      </c>
      <c r="BC12" s="22" t="s">
        <v>11</v>
      </c>
      <c r="BD12" s="22" t="s">
        <v>11</v>
      </c>
    </row>
    <row r="13" spans="1:56" x14ac:dyDescent="0.25">
      <c r="A13" s="9"/>
      <c r="B13" s="9"/>
      <c r="C13" s="9"/>
      <c r="D13" s="9"/>
      <c r="E13" s="9"/>
      <c r="F13" s="9"/>
      <c r="G13" s="9"/>
      <c r="H13" s="9"/>
      <c r="I13" s="20"/>
      <c r="J13" s="20"/>
      <c r="K13" s="9"/>
      <c r="L13" s="20"/>
      <c r="M13" s="9"/>
      <c r="N13" s="9"/>
      <c r="O13" s="20"/>
      <c r="P13" s="20"/>
      <c r="Q13" s="20"/>
      <c r="R13" s="9"/>
      <c r="S13" s="9"/>
      <c r="T13" s="9"/>
      <c r="U13" s="9"/>
      <c r="V13" s="9"/>
      <c r="W13" s="9"/>
      <c r="X13" s="9"/>
      <c r="Y13" s="9"/>
      <c r="Z13" s="9"/>
      <c r="AA13" s="9"/>
      <c r="AB13" s="20"/>
      <c r="AC13" s="9"/>
      <c r="AD13" s="9"/>
      <c r="AE13" s="9"/>
      <c r="AF13" s="9"/>
      <c r="AG13" s="9"/>
      <c r="AH13" s="9"/>
      <c r="AI13" s="9"/>
      <c r="AJ13" s="9"/>
      <c r="AK13" s="20"/>
      <c r="AL13" s="9"/>
      <c r="AM13" s="9"/>
      <c r="AN13" s="9"/>
      <c r="AO13" s="9"/>
      <c r="AP13" s="9"/>
      <c r="AQ13" s="19"/>
      <c r="AR13" s="11"/>
      <c r="AS13" s="10"/>
      <c r="AT13" s="7"/>
      <c r="AU13" s="7"/>
      <c r="AV13" s="7"/>
      <c r="AW13" s="54"/>
      <c r="AX13" s="7"/>
      <c r="AY13" s="54"/>
      <c r="AZ13" s="54"/>
      <c r="BA13" s="54"/>
      <c r="BB13" s="54"/>
      <c r="BC13" s="54"/>
      <c r="BD13" s="54"/>
    </row>
    <row r="14" spans="1:56" x14ac:dyDescent="0.25">
      <c r="A14" s="2" t="s">
        <v>10</v>
      </c>
      <c r="B14" s="3">
        <f t="shared" ref="B14:AG14" si="17">+B17+B18</f>
        <v>746</v>
      </c>
      <c r="C14" s="3">
        <f t="shared" si="17"/>
        <v>1089</v>
      </c>
      <c r="D14" s="3">
        <f t="shared" si="17"/>
        <v>1395</v>
      </c>
      <c r="E14" s="3">
        <f t="shared" si="17"/>
        <v>1294</v>
      </c>
      <c r="F14" s="3">
        <f t="shared" si="17"/>
        <v>1499</v>
      </c>
      <c r="G14" s="3">
        <f t="shared" si="17"/>
        <v>2424</v>
      </c>
      <c r="H14" s="3">
        <f t="shared" si="17"/>
        <v>3071</v>
      </c>
      <c r="I14" s="18">
        <f t="shared" si="17"/>
        <v>3352</v>
      </c>
      <c r="J14" s="18">
        <f t="shared" si="17"/>
        <v>3860</v>
      </c>
      <c r="K14" s="18">
        <f t="shared" si="17"/>
        <v>4543</v>
      </c>
      <c r="L14" s="18">
        <f t="shared" si="17"/>
        <v>4861</v>
      </c>
      <c r="M14" s="3">
        <f>SUM(M17:M21)</f>
        <v>8278</v>
      </c>
      <c r="N14" s="18">
        <f t="shared" ref="N14:T14" si="18">SUM(N17:N21)</f>
        <v>13158</v>
      </c>
      <c r="O14" s="18">
        <f t="shared" si="18"/>
        <v>17728</v>
      </c>
      <c r="P14" s="18">
        <f t="shared" si="18"/>
        <v>20848</v>
      </c>
      <c r="Q14" s="18">
        <f t="shared" si="18"/>
        <v>23070</v>
      </c>
      <c r="R14" s="18">
        <f t="shared" si="18"/>
        <v>28310</v>
      </c>
      <c r="S14" s="18">
        <f t="shared" si="18"/>
        <v>27629</v>
      </c>
      <c r="T14" s="18">
        <f t="shared" si="18"/>
        <v>25922</v>
      </c>
      <c r="U14" s="18">
        <f>SUM(U17:U21)</f>
        <v>24182</v>
      </c>
      <c r="V14" s="3">
        <f>SUM(V17:V21)</f>
        <v>24726</v>
      </c>
      <c r="W14" s="18">
        <f t="shared" ref="W14:AD14" si="19">SUM(W17:W21)</f>
        <v>25418</v>
      </c>
      <c r="X14" s="18">
        <f t="shared" si="19"/>
        <v>20922</v>
      </c>
      <c r="Y14" s="18">
        <f t="shared" si="19"/>
        <v>19362</v>
      </c>
      <c r="Z14" s="18">
        <f t="shared" si="19"/>
        <v>14818</v>
      </c>
      <c r="AA14" s="18">
        <f t="shared" si="19"/>
        <v>13331</v>
      </c>
      <c r="AB14" s="18">
        <f t="shared" si="19"/>
        <v>10470</v>
      </c>
      <c r="AC14" s="18">
        <f t="shared" si="19"/>
        <v>12952</v>
      </c>
      <c r="AD14" s="18">
        <f t="shared" si="19"/>
        <v>14924</v>
      </c>
      <c r="AE14" s="3">
        <f t="shared" si="17"/>
        <v>18368</v>
      </c>
      <c r="AF14" s="18">
        <f t="shared" si="17"/>
        <v>18821</v>
      </c>
      <c r="AG14" s="18">
        <f t="shared" si="17"/>
        <v>24327.518213129999</v>
      </c>
      <c r="AH14" s="18">
        <f t="shared" ref="AH14" si="20">+AH17+AH18</f>
        <v>36282.699999999997</v>
      </c>
      <c r="AI14" s="3">
        <f>SUM(AI17:AI21)</f>
        <v>37284.162499999999</v>
      </c>
      <c r="AJ14" s="3">
        <f t="shared" ref="AJ14:AO14" si="21">SUM(AJ17:AJ21)</f>
        <v>34653.991500000004</v>
      </c>
      <c r="AK14" s="3">
        <f t="shared" si="21"/>
        <v>29999.5645</v>
      </c>
      <c r="AL14" s="3">
        <f t="shared" si="21"/>
        <v>25004.770500000002</v>
      </c>
      <c r="AM14" s="3">
        <f t="shared" si="21"/>
        <v>19601.770500000002</v>
      </c>
      <c r="AN14" s="3">
        <f t="shared" si="21"/>
        <v>20316.119730000002</v>
      </c>
      <c r="AO14" s="3">
        <f t="shared" si="21"/>
        <v>13786.413730000004</v>
      </c>
      <c r="AP14" s="3">
        <f>+AP17+AP18+1</f>
        <v>16746.37</v>
      </c>
      <c r="AQ14" s="18">
        <f>+AQ17+AQ18+2</f>
        <v>18104.843318569998</v>
      </c>
      <c r="AR14" s="3">
        <f t="shared" ref="AR14:AS14" si="22">+AR17+AR18</f>
        <v>16848.048000000003</v>
      </c>
      <c r="AS14" s="4">
        <f t="shared" si="22"/>
        <v>16762.759936999999</v>
      </c>
      <c r="AT14" s="3">
        <f>+AT17+AT18</f>
        <v>16775.922278999999</v>
      </c>
      <c r="AU14" s="3">
        <f t="shared" ref="AU14" si="23">+AU17+AU18</f>
        <v>21477.196579200983</v>
      </c>
      <c r="AV14" s="3">
        <f>+AV17+AV18</f>
        <v>23653.491316280004</v>
      </c>
      <c r="AW14" s="3">
        <f>+AW17+AW18</f>
        <v>21264.922475930005</v>
      </c>
      <c r="AX14" s="3">
        <f>+AX17+AX18</f>
        <v>21503.545484130002</v>
      </c>
      <c r="AY14" s="3">
        <f t="shared" ref="AY14:AZ14" si="24">+AY17+AY18</f>
        <v>28765</v>
      </c>
      <c r="AZ14" s="3">
        <f t="shared" si="24"/>
        <v>28276.161309620005</v>
      </c>
      <c r="BA14" s="3">
        <f t="shared" ref="BA14:BB14" si="25">+BA17+BA18</f>
        <v>29730.413817649998</v>
      </c>
      <c r="BB14" s="3">
        <f t="shared" si="25"/>
        <v>29513.38811484</v>
      </c>
      <c r="BC14" s="3">
        <f t="shared" ref="BC14" si="26">+BC17+BC18</f>
        <v>29851</v>
      </c>
      <c r="BD14" s="3">
        <f t="shared" ref="BD14" si="27">+BD17+BD18</f>
        <v>30042</v>
      </c>
    </row>
    <row r="15" spans="1:56" x14ac:dyDescent="0.25">
      <c r="A15" s="48" t="s">
        <v>17</v>
      </c>
      <c r="B15" s="45">
        <f t="shared" ref="B15:AX15" si="28">(+B14/B25)*100</f>
        <v>6.30653478738693</v>
      </c>
      <c r="C15" s="45">
        <f t="shared" si="28"/>
        <v>8.4060208413739872</v>
      </c>
      <c r="D15" s="45">
        <f t="shared" si="28"/>
        <v>9.81012658227848</v>
      </c>
      <c r="E15" s="45">
        <f t="shared" si="28"/>
        <v>6.911285584575122</v>
      </c>
      <c r="F15" s="45">
        <f t="shared" si="28"/>
        <v>6.5578790795345174</v>
      </c>
      <c r="G15" s="45">
        <f t="shared" si="28"/>
        <v>10.854379365932294</v>
      </c>
      <c r="H15" s="45">
        <f t="shared" si="28"/>
        <v>10.934662631297847</v>
      </c>
      <c r="I15" s="45">
        <f t="shared" si="28"/>
        <v>10.364873222016078</v>
      </c>
      <c r="J15" s="45">
        <f t="shared" si="28"/>
        <v>10.188460117193685</v>
      </c>
      <c r="K15" s="45">
        <f t="shared" si="28"/>
        <v>9.7858866103739448</v>
      </c>
      <c r="L15" s="45">
        <f t="shared" si="28"/>
        <v>9.1187063855331285</v>
      </c>
      <c r="M15" s="45">
        <f t="shared" si="28"/>
        <v>14.368284935691596</v>
      </c>
      <c r="N15" s="45">
        <f t="shared" si="28"/>
        <v>21.0195051039154</v>
      </c>
      <c r="O15" s="45">
        <f t="shared" si="28"/>
        <v>25.166089375958204</v>
      </c>
      <c r="P15" s="45">
        <f t="shared" si="28"/>
        <v>26.207416719044623</v>
      </c>
      <c r="Q15" s="45">
        <f t="shared" si="28"/>
        <v>29.779269394604363</v>
      </c>
      <c r="R15" s="45">
        <f t="shared" si="28"/>
        <v>39.542419755845458</v>
      </c>
      <c r="S15" s="45">
        <f t="shared" si="28"/>
        <v>34.074119750878708</v>
      </c>
      <c r="T15" s="45">
        <f t="shared" si="28"/>
        <v>28.063223990473098</v>
      </c>
      <c r="U15" s="45">
        <f t="shared" si="28"/>
        <v>22.979483622057721</v>
      </c>
      <c r="V15" s="45">
        <f t="shared" si="28"/>
        <v>20.764017769417457</v>
      </c>
      <c r="W15" s="45">
        <f t="shared" si="28"/>
        <v>18.810870015689293</v>
      </c>
      <c r="X15" s="45">
        <f t="shared" si="28"/>
        <v>13.884870123836954</v>
      </c>
      <c r="Y15" s="45">
        <f t="shared" si="28"/>
        <v>11.24429422627966</v>
      </c>
      <c r="Z15" s="45">
        <f t="shared" si="28"/>
        <v>7.5810519745627012</v>
      </c>
      <c r="AA15" s="45">
        <f t="shared" si="28"/>
        <v>5.9921878160495883</v>
      </c>
      <c r="AB15" s="45">
        <f t="shared" si="28"/>
        <v>4.1264010846089576</v>
      </c>
      <c r="AC15" s="45">
        <f t="shared" si="28"/>
        <v>4.5962490462925176</v>
      </c>
      <c r="AD15" s="45">
        <f t="shared" si="28"/>
        <v>5.2689739905310988</v>
      </c>
      <c r="AE15" s="45">
        <f t="shared" si="28"/>
        <v>6.107113883310503</v>
      </c>
      <c r="AF15" s="45">
        <f t="shared" si="28"/>
        <v>5.2808493803328274</v>
      </c>
      <c r="AG15" s="45">
        <f t="shared" si="28"/>
        <v>6.8998772510926623</v>
      </c>
      <c r="AH15" s="45">
        <f t="shared" si="28"/>
        <v>9.4680243102399952</v>
      </c>
      <c r="AI15" s="45">
        <f t="shared" si="28"/>
        <v>8.9032766274485446</v>
      </c>
      <c r="AJ15" s="45">
        <f t="shared" si="28"/>
        <v>7.3102283945929534</v>
      </c>
      <c r="AK15" s="45">
        <f t="shared" si="28"/>
        <v>5.5189070381803536</v>
      </c>
      <c r="AL15" s="45">
        <f t="shared" si="28"/>
        <v>4.1899197196975795</v>
      </c>
      <c r="AM15" s="45">
        <f t="shared" si="28"/>
        <v>2.9461283704572105</v>
      </c>
      <c r="AN15" s="45">
        <f t="shared" si="28"/>
        <v>2.638631874318949</v>
      </c>
      <c r="AO15" s="45">
        <f t="shared" si="28"/>
        <v>1.9339662414762013</v>
      </c>
      <c r="AP15" s="46">
        <f t="shared" si="28"/>
        <v>2.0386750487561991</v>
      </c>
      <c r="AQ15" s="46">
        <f t="shared" si="28"/>
        <v>1.985761546260802</v>
      </c>
      <c r="AR15" s="46">
        <f t="shared" si="28"/>
        <v>1.7346731847141632</v>
      </c>
      <c r="AS15" s="46">
        <f t="shared" si="28"/>
        <v>1.6456439767173825</v>
      </c>
      <c r="AT15" s="46">
        <f t="shared" si="28"/>
        <v>1.5162030288952977</v>
      </c>
      <c r="AU15" s="55">
        <f t="shared" si="28"/>
        <v>1.8248320501368362</v>
      </c>
      <c r="AV15" s="56">
        <f t="shared" si="28"/>
        <v>1.8927365904626559</v>
      </c>
      <c r="AW15" s="56">
        <f t="shared" ref="AW15" si="29">(+AW14/AW25)*100</f>
        <v>1.549571341455648</v>
      </c>
      <c r="AX15" s="47">
        <f t="shared" si="28"/>
        <v>1.4852976656441677</v>
      </c>
      <c r="AY15" s="47">
        <f t="shared" ref="AY15:AZ15" si="30">(+AY14/AY25)*100</f>
        <v>1.9015189675938595</v>
      </c>
      <c r="AZ15" s="47">
        <f t="shared" si="30"/>
        <v>1.9933973010487911</v>
      </c>
      <c r="BA15" s="47">
        <f t="shared" ref="BA15:BB15" si="31">(+BA14/BA25)*100</f>
        <v>1.9194558852584223</v>
      </c>
      <c r="BB15" s="47">
        <f t="shared" si="31"/>
        <v>1.647542708651202</v>
      </c>
      <c r="BC15" s="47">
        <f t="shared" ref="BC15" si="32">(+BC14/BC25)*100</f>
        <v>1.6377828509854075</v>
      </c>
      <c r="BD15" s="47">
        <f t="shared" ref="BD15" si="33">(+BD14/BD25)*100</f>
        <v>1.5545272073308363</v>
      </c>
    </row>
    <row r="16" spans="1:56" x14ac:dyDescent="0.25">
      <c r="A16" s="48" t="s">
        <v>16</v>
      </c>
      <c r="B16" s="45">
        <f t="shared" ref="B16:AX16" si="34">(+B14/B23)*100</f>
        <v>14.863518629209004</v>
      </c>
      <c r="C16" s="45">
        <f t="shared" si="34"/>
        <v>17.852459016393443</v>
      </c>
      <c r="D16" s="45">
        <f t="shared" si="34"/>
        <v>19.065190651906519</v>
      </c>
      <c r="E16" s="45">
        <f t="shared" si="34"/>
        <v>15.949710341427339</v>
      </c>
      <c r="F16" s="45">
        <f t="shared" si="34"/>
        <v>16.309433141116308</v>
      </c>
      <c r="G16" s="45">
        <f t="shared" si="34"/>
        <v>21.289302652380115</v>
      </c>
      <c r="H16" s="45">
        <f t="shared" si="34"/>
        <v>22.406245439953302</v>
      </c>
      <c r="I16" s="45">
        <f t="shared" si="34"/>
        <v>21.027539050247789</v>
      </c>
      <c r="J16" s="45">
        <f t="shared" si="34"/>
        <v>21.878365357365528</v>
      </c>
      <c r="K16" s="45">
        <f t="shared" si="34"/>
        <v>21.816173645793317</v>
      </c>
      <c r="L16" s="45">
        <f t="shared" si="34"/>
        <v>20.738054607508534</v>
      </c>
      <c r="M16" s="45">
        <f t="shared" si="34"/>
        <v>26.592566417167273</v>
      </c>
      <c r="N16" s="45">
        <f t="shared" si="34"/>
        <v>31.426592466980342</v>
      </c>
      <c r="O16" s="45">
        <f t="shared" si="34"/>
        <v>34.301414391579435</v>
      </c>
      <c r="P16" s="45">
        <f t="shared" si="34"/>
        <v>35.992610879961326</v>
      </c>
      <c r="Q16" s="45">
        <f t="shared" si="34"/>
        <v>36.113459190382272</v>
      </c>
      <c r="R16" s="45">
        <f t="shared" si="34"/>
        <v>38.252621338233709</v>
      </c>
      <c r="S16" s="45">
        <f t="shared" si="34"/>
        <v>33.520169851380047</v>
      </c>
      <c r="T16" s="45">
        <f t="shared" si="34"/>
        <v>29.119626147226995</v>
      </c>
      <c r="U16" s="45">
        <f t="shared" si="34"/>
        <v>26.885019900829388</v>
      </c>
      <c r="V16" s="45">
        <f t="shared" si="34"/>
        <v>26.105961103955067</v>
      </c>
      <c r="W16" s="45">
        <f t="shared" si="34"/>
        <v>25.655829539834262</v>
      </c>
      <c r="X16" s="45">
        <f t="shared" si="34"/>
        <v>21.567960414411626</v>
      </c>
      <c r="Y16" s="45">
        <f t="shared" si="34"/>
        <v>20.190202089720326</v>
      </c>
      <c r="Z16" s="45">
        <f t="shared" si="34"/>
        <v>15.919981091127871</v>
      </c>
      <c r="AA16" s="45">
        <f t="shared" si="34"/>
        <v>14.590287734351914</v>
      </c>
      <c r="AB16" s="45">
        <f t="shared" si="34"/>
        <v>11.67471370747427</v>
      </c>
      <c r="AC16" s="45">
        <f t="shared" si="34"/>
        <v>14.40391459074733</v>
      </c>
      <c r="AD16" s="45">
        <f t="shared" si="34"/>
        <v>14.472318926309867</v>
      </c>
      <c r="AE16" s="45">
        <f t="shared" si="34"/>
        <v>16.382739613621364</v>
      </c>
      <c r="AF16" s="45">
        <f t="shared" si="34"/>
        <v>14.981830918085898</v>
      </c>
      <c r="AG16" s="45">
        <f t="shared" si="34"/>
        <v>16.694288945181849</v>
      </c>
      <c r="AH16" s="45">
        <f t="shared" si="34"/>
        <v>21.994487238630306</v>
      </c>
      <c r="AI16" s="45">
        <f t="shared" si="34"/>
        <v>19.751439672449408</v>
      </c>
      <c r="AJ16" s="45">
        <f t="shared" si="34"/>
        <v>15.997297982124373</v>
      </c>
      <c r="AK16" s="45">
        <f t="shared" si="34"/>
        <v>13.119174639751256</v>
      </c>
      <c r="AL16" s="45">
        <f t="shared" si="34"/>
        <v>10.322960168631944</v>
      </c>
      <c r="AM16" s="45">
        <f t="shared" si="34"/>
        <v>7.349144267668688</v>
      </c>
      <c r="AN16" s="45">
        <f t="shared" si="34"/>
        <v>6.6297768818785867</v>
      </c>
      <c r="AO16" s="45">
        <f t="shared" si="34"/>
        <v>3.8043301957386135</v>
      </c>
      <c r="AP16" s="46">
        <f t="shared" si="34"/>
        <v>4.1135523296236514</v>
      </c>
      <c r="AQ16" s="46">
        <f t="shared" si="34"/>
        <v>3.9692314437323795</v>
      </c>
      <c r="AR16" s="46">
        <f t="shared" si="34"/>
        <v>3.3587481681729647</v>
      </c>
      <c r="AS16" s="46">
        <f t="shared" si="34"/>
        <v>3.1050326921217488</v>
      </c>
      <c r="AT16" s="46">
        <f t="shared" si="34"/>
        <v>2.8783646863415049</v>
      </c>
      <c r="AU16" s="46">
        <f t="shared" si="34"/>
        <v>3.4061588487412919</v>
      </c>
      <c r="AV16" s="47">
        <f t="shared" si="34"/>
        <v>3.6475551701374451</v>
      </c>
      <c r="AW16" s="47">
        <f t="shared" ref="AW16" si="35">(+AW14/AW23)*100</f>
        <v>3.0960669502881411</v>
      </c>
      <c r="AX16" s="47">
        <f t="shared" si="34"/>
        <v>2.9017721863399184</v>
      </c>
      <c r="AY16" s="47">
        <f t="shared" ref="AY16:AZ16" si="36">(+AY14/AY23)*100</f>
        <v>3.6273735873230448</v>
      </c>
      <c r="AZ16" s="47">
        <f t="shared" si="36"/>
        <v>3.2148086808660166</v>
      </c>
      <c r="BA16" s="47">
        <f t="shared" ref="BA16:BB16" si="37">(+BA14/BA23)*100</f>
        <v>3.0342917658235562</v>
      </c>
      <c r="BB16" s="47">
        <f t="shared" si="37"/>
        <v>2.7337561088602911</v>
      </c>
      <c r="BC16" s="47">
        <f t="shared" ref="BC16" si="38">(+BC14/BC23)*100</f>
        <v>2.5459079631798138</v>
      </c>
      <c r="BD16" s="47">
        <f t="shared" ref="BD16" si="39">(+BD14/BD23)*100</f>
        <v>2.4844525305987428</v>
      </c>
    </row>
    <row r="17" spans="1:56" x14ac:dyDescent="0.25">
      <c r="A17" s="9" t="s">
        <v>3</v>
      </c>
      <c r="B17" s="22">
        <v>401</v>
      </c>
      <c r="C17" s="22">
        <v>648</v>
      </c>
      <c r="D17" s="22">
        <v>800</v>
      </c>
      <c r="E17" s="22">
        <v>681</v>
      </c>
      <c r="F17" s="22">
        <v>710</v>
      </c>
      <c r="G17" s="22">
        <v>1348</v>
      </c>
      <c r="H17" s="22">
        <v>1468</v>
      </c>
      <c r="I17" s="22">
        <v>1628</v>
      </c>
      <c r="J17" s="22">
        <v>1778</v>
      </c>
      <c r="K17" s="22">
        <v>2208</v>
      </c>
      <c r="L17" s="22">
        <v>2191</v>
      </c>
      <c r="M17" s="22">
        <v>4797</v>
      </c>
      <c r="N17" s="22">
        <v>9000</v>
      </c>
      <c r="O17" s="22">
        <v>12271</v>
      </c>
      <c r="P17" s="22">
        <v>14652</v>
      </c>
      <c r="Q17" s="22">
        <v>16299</v>
      </c>
      <c r="R17" s="22">
        <v>20310</v>
      </c>
      <c r="S17" s="22">
        <v>18940</v>
      </c>
      <c r="T17" s="22">
        <v>17265</v>
      </c>
      <c r="U17" s="22">
        <v>16375</v>
      </c>
      <c r="V17" s="22">
        <v>16182</v>
      </c>
      <c r="W17" s="22">
        <v>16693</v>
      </c>
      <c r="X17" s="22">
        <v>12831</v>
      </c>
      <c r="Y17" s="22">
        <v>11596</v>
      </c>
      <c r="Z17" s="22">
        <v>7250</v>
      </c>
      <c r="AA17" s="22">
        <v>6231</v>
      </c>
      <c r="AB17" s="22">
        <v>5159</v>
      </c>
      <c r="AC17" s="22">
        <v>6473</v>
      </c>
      <c r="AD17" s="22">
        <v>7692</v>
      </c>
      <c r="AE17" s="22">
        <v>11075</v>
      </c>
      <c r="AF17" s="22">
        <v>12040</v>
      </c>
      <c r="AG17" s="22">
        <v>17682.518213129999</v>
      </c>
      <c r="AH17" s="22">
        <v>28673.9</v>
      </c>
      <c r="AI17" s="22">
        <v>25089.942999999999</v>
      </c>
      <c r="AJ17" s="22">
        <v>21819.728999999999</v>
      </c>
      <c r="AK17" s="22">
        <v>18080.728999999999</v>
      </c>
      <c r="AL17" s="22">
        <v>16716.728999999999</v>
      </c>
      <c r="AM17" s="22">
        <v>12585.728999999999</v>
      </c>
      <c r="AN17" s="22">
        <v>11891.404999999999</v>
      </c>
      <c r="AO17" s="22">
        <v>6048.869999999999</v>
      </c>
      <c r="AP17" s="8">
        <v>9355.32</v>
      </c>
      <c r="AQ17" s="8">
        <v>10402.919999999998</v>
      </c>
      <c r="AR17" s="8">
        <v>10052.575000000001</v>
      </c>
      <c r="AS17" s="8">
        <v>10791.3</v>
      </c>
      <c r="AT17" s="8">
        <v>11468.924999999999</v>
      </c>
      <c r="AU17" s="8">
        <v>15179.15</v>
      </c>
      <c r="AV17" s="7">
        <v>17211.34</v>
      </c>
      <c r="AW17" s="54">
        <v>15580.380000000001</v>
      </c>
      <c r="AX17" s="54">
        <v>15906.42</v>
      </c>
      <c r="AY17" s="54">
        <v>23347</v>
      </c>
      <c r="AZ17" s="54">
        <v>23055.200000000004</v>
      </c>
      <c r="BA17" s="54">
        <v>25147.1</v>
      </c>
      <c r="BB17" s="54">
        <v>25543</v>
      </c>
      <c r="BC17" s="54">
        <v>26224</v>
      </c>
      <c r="BD17" s="54">
        <v>26633</v>
      </c>
    </row>
    <row r="18" spans="1:56" x14ac:dyDescent="0.25">
      <c r="A18" s="9" t="s">
        <v>2</v>
      </c>
      <c r="B18" s="22">
        <v>345</v>
      </c>
      <c r="C18" s="22">
        <v>441</v>
      </c>
      <c r="D18" s="22">
        <v>595</v>
      </c>
      <c r="E18" s="22">
        <v>613</v>
      </c>
      <c r="F18" s="22">
        <v>789</v>
      </c>
      <c r="G18" s="22">
        <v>1076</v>
      </c>
      <c r="H18" s="22">
        <v>1603</v>
      </c>
      <c r="I18" s="22">
        <v>1724</v>
      </c>
      <c r="J18" s="22">
        <v>2082</v>
      </c>
      <c r="K18" s="22">
        <v>2335</v>
      </c>
      <c r="L18" s="22">
        <v>2670</v>
      </c>
      <c r="M18" s="22">
        <v>2971</v>
      </c>
      <c r="N18" s="22">
        <v>3377</v>
      </c>
      <c r="O18" s="22">
        <v>3875</v>
      </c>
      <c r="P18" s="22">
        <v>4673</v>
      </c>
      <c r="Q18" s="22">
        <v>5683</v>
      </c>
      <c r="R18" s="22">
        <v>6988</v>
      </c>
      <c r="S18" s="22">
        <v>7692</v>
      </c>
      <c r="T18" s="22">
        <v>7925</v>
      </c>
      <c r="U18" s="22">
        <v>7253</v>
      </c>
      <c r="V18" s="22">
        <v>8125</v>
      </c>
      <c r="W18" s="22">
        <v>8468</v>
      </c>
      <c r="X18" s="22">
        <v>7981</v>
      </c>
      <c r="Y18" s="22">
        <v>7766</v>
      </c>
      <c r="Z18" s="22">
        <v>7568</v>
      </c>
      <c r="AA18" s="22">
        <v>7100</v>
      </c>
      <c r="AB18" s="22">
        <v>5311</v>
      </c>
      <c r="AC18" s="22">
        <v>6479</v>
      </c>
      <c r="AD18" s="22">
        <v>7232</v>
      </c>
      <c r="AE18" s="22">
        <v>7293</v>
      </c>
      <c r="AF18" s="22">
        <v>6781</v>
      </c>
      <c r="AG18" s="22">
        <v>6645</v>
      </c>
      <c r="AH18" s="22">
        <v>7608.7999999999993</v>
      </c>
      <c r="AI18" s="22">
        <v>9095.2194999999992</v>
      </c>
      <c r="AJ18" s="22">
        <v>9724.2625000000007</v>
      </c>
      <c r="AK18" s="22">
        <v>8830.8355000000029</v>
      </c>
      <c r="AL18" s="22">
        <v>8288.041500000003</v>
      </c>
      <c r="AM18" s="22">
        <v>7016.041500000003</v>
      </c>
      <c r="AN18" s="22">
        <v>8424.7147300000033</v>
      </c>
      <c r="AO18" s="22">
        <v>7737.543730000004</v>
      </c>
      <c r="AP18" s="8">
        <v>7390.05</v>
      </c>
      <c r="AQ18" s="8">
        <v>7699.9233185699995</v>
      </c>
      <c r="AR18" s="8">
        <v>6795.473</v>
      </c>
      <c r="AS18" s="8">
        <v>5971.4599369999996</v>
      </c>
      <c r="AT18" s="8">
        <v>5306.9972790000002</v>
      </c>
      <c r="AU18" s="8">
        <v>6298.0465792009836</v>
      </c>
      <c r="AV18" s="7">
        <v>6442.1513162800029</v>
      </c>
      <c r="AW18" s="54">
        <v>5684.5424759300031</v>
      </c>
      <c r="AX18" s="54">
        <v>5597.1254841299997</v>
      </c>
      <c r="AY18" s="54">
        <v>5418</v>
      </c>
      <c r="AZ18" s="54">
        <f>5220.56130962+0.4</f>
        <v>5220.9613096200001</v>
      </c>
      <c r="BA18" s="54">
        <v>4583.3138176499997</v>
      </c>
      <c r="BB18" s="54">
        <v>3970.3881148400001</v>
      </c>
      <c r="BC18" s="54">
        <v>3627</v>
      </c>
      <c r="BD18" s="54">
        <v>3409</v>
      </c>
    </row>
    <row r="19" spans="1:56" x14ac:dyDescent="0.25">
      <c r="A19" s="9" t="s">
        <v>9</v>
      </c>
      <c r="B19" s="23" t="s">
        <v>11</v>
      </c>
      <c r="C19" s="23" t="s">
        <v>11</v>
      </c>
      <c r="D19" s="23" t="s">
        <v>11</v>
      </c>
      <c r="E19" s="23" t="s">
        <v>11</v>
      </c>
      <c r="F19" s="23" t="s">
        <v>11</v>
      </c>
      <c r="G19" s="23" t="s">
        <v>11</v>
      </c>
      <c r="H19" s="23" t="s">
        <v>11</v>
      </c>
      <c r="I19" s="23" t="s">
        <v>11</v>
      </c>
      <c r="J19" s="23" t="s">
        <v>11</v>
      </c>
      <c r="K19" s="23" t="s">
        <v>11</v>
      </c>
      <c r="L19" s="23" t="s">
        <v>11</v>
      </c>
      <c r="M19" s="23" t="s">
        <v>11</v>
      </c>
      <c r="N19" s="22">
        <v>119</v>
      </c>
      <c r="O19" s="22">
        <v>754</v>
      </c>
      <c r="P19" s="22">
        <v>820</v>
      </c>
      <c r="Q19" s="22">
        <v>825</v>
      </c>
      <c r="R19" s="22">
        <v>1012</v>
      </c>
      <c r="S19" s="22">
        <v>997</v>
      </c>
      <c r="T19" s="22">
        <v>732</v>
      </c>
      <c r="U19" s="22">
        <v>554</v>
      </c>
      <c r="V19" s="22">
        <v>419</v>
      </c>
      <c r="W19" s="22">
        <v>257</v>
      </c>
      <c r="X19" s="22">
        <v>110</v>
      </c>
      <c r="Y19" s="22" t="s">
        <v>11</v>
      </c>
      <c r="Z19" s="22" t="s">
        <v>11</v>
      </c>
      <c r="AA19" s="22" t="s">
        <v>11</v>
      </c>
      <c r="AB19" s="22" t="s">
        <v>11</v>
      </c>
      <c r="AC19" s="22" t="s">
        <v>11</v>
      </c>
      <c r="AD19" s="22" t="s">
        <v>11</v>
      </c>
      <c r="AE19" s="22" t="s">
        <v>11</v>
      </c>
      <c r="AF19" s="22" t="s">
        <v>11</v>
      </c>
      <c r="AG19" s="22" t="s">
        <v>11</v>
      </c>
      <c r="AH19" s="22" t="s">
        <v>11</v>
      </c>
      <c r="AI19" s="22" t="s">
        <v>11</v>
      </c>
      <c r="AJ19" s="22" t="s">
        <v>11</v>
      </c>
      <c r="AK19" s="22" t="s">
        <v>11</v>
      </c>
      <c r="AL19" s="22" t="s">
        <v>11</v>
      </c>
      <c r="AM19" s="22" t="s">
        <v>11</v>
      </c>
      <c r="AN19" s="22" t="s">
        <v>11</v>
      </c>
      <c r="AO19" s="22" t="s">
        <v>11</v>
      </c>
      <c r="AP19" s="8" t="s">
        <v>11</v>
      </c>
      <c r="AQ19" s="8" t="s">
        <v>11</v>
      </c>
      <c r="AR19" s="8" t="s">
        <v>11</v>
      </c>
      <c r="AS19" s="8" t="s">
        <v>11</v>
      </c>
      <c r="AT19" s="8" t="s">
        <v>11</v>
      </c>
      <c r="AU19" s="8" t="s">
        <v>11</v>
      </c>
      <c r="AV19" s="7" t="s">
        <v>11</v>
      </c>
      <c r="AW19" s="54" t="s">
        <v>11</v>
      </c>
      <c r="AX19" s="7" t="s">
        <v>11</v>
      </c>
      <c r="AY19" s="54" t="s">
        <v>11</v>
      </c>
      <c r="AZ19" s="54" t="s">
        <v>11</v>
      </c>
      <c r="BA19" s="54" t="s">
        <v>11</v>
      </c>
      <c r="BB19" s="54" t="s">
        <v>11</v>
      </c>
      <c r="BC19" s="54" t="s">
        <v>11</v>
      </c>
      <c r="BD19" s="54" t="s">
        <v>11</v>
      </c>
    </row>
    <row r="20" spans="1:56" x14ac:dyDescent="0.25">
      <c r="A20" s="9" t="s">
        <v>12</v>
      </c>
      <c r="B20" s="23" t="s">
        <v>11</v>
      </c>
      <c r="C20" s="23" t="s">
        <v>11</v>
      </c>
      <c r="D20" s="23" t="s">
        <v>11</v>
      </c>
      <c r="E20" s="23" t="s">
        <v>11</v>
      </c>
      <c r="F20" s="23" t="s">
        <v>11</v>
      </c>
      <c r="G20" s="23" t="s">
        <v>11</v>
      </c>
      <c r="H20" s="23" t="s">
        <v>11</v>
      </c>
      <c r="I20" s="23" t="s">
        <v>11</v>
      </c>
      <c r="J20" s="23" t="s">
        <v>11</v>
      </c>
      <c r="K20" s="23" t="s">
        <v>11</v>
      </c>
      <c r="L20" s="23" t="s">
        <v>11</v>
      </c>
      <c r="M20" s="23" t="s">
        <v>11</v>
      </c>
      <c r="N20" s="22" t="s">
        <v>11</v>
      </c>
      <c r="O20" s="22" t="s">
        <v>11</v>
      </c>
      <c r="P20" s="22" t="s">
        <v>11</v>
      </c>
      <c r="Q20" s="22" t="s">
        <v>11</v>
      </c>
      <c r="R20" s="22" t="s">
        <v>11</v>
      </c>
      <c r="S20" s="22" t="s">
        <v>11</v>
      </c>
      <c r="T20" s="22" t="s">
        <v>11</v>
      </c>
      <c r="U20" s="22" t="s">
        <v>11</v>
      </c>
      <c r="V20" s="22" t="s">
        <v>11</v>
      </c>
      <c r="W20" s="22" t="s">
        <v>11</v>
      </c>
      <c r="X20" s="22" t="s">
        <v>11</v>
      </c>
      <c r="Y20" s="22" t="s">
        <v>11</v>
      </c>
      <c r="Z20" s="22" t="s">
        <v>11</v>
      </c>
      <c r="AA20" s="22" t="s">
        <v>11</v>
      </c>
      <c r="AB20" s="22" t="s">
        <v>11</v>
      </c>
      <c r="AC20" s="22" t="s">
        <v>11</v>
      </c>
      <c r="AD20" s="22" t="s">
        <v>11</v>
      </c>
      <c r="AE20" s="22" t="s">
        <v>11</v>
      </c>
      <c r="AF20" s="22" t="s">
        <v>11</v>
      </c>
      <c r="AG20" s="22" t="s">
        <v>11</v>
      </c>
      <c r="AH20" s="22" t="s">
        <v>11</v>
      </c>
      <c r="AI20" s="22">
        <v>3099</v>
      </c>
      <c r="AJ20" s="22">
        <v>3110</v>
      </c>
      <c r="AK20" s="22">
        <v>3088</v>
      </c>
      <c r="AL20" s="22" t="s">
        <v>11</v>
      </c>
      <c r="AM20" s="22" t="s">
        <v>11</v>
      </c>
      <c r="AN20" s="22" t="s">
        <v>11</v>
      </c>
      <c r="AO20" s="22" t="s">
        <v>11</v>
      </c>
      <c r="AP20" s="8" t="s">
        <v>11</v>
      </c>
      <c r="AQ20" s="8" t="s">
        <v>11</v>
      </c>
      <c r="AR20" s="8" t="s">
        <v>11</v>
      </c>
      <c r="AS20" s="8" t="s">
        <v>11</v>
      </c>
      <c r="AT20" s="8" t="s">
        <v>11</v>
      </c>
      <c r="AU20" s="8" t="s">
        <v>11</v>
      </c>
      <c r="AV20" s="7" t="s">
        <v>11</v>
      </c>
      <c r="AW20" s="54" t="s">
        <v>11</v>
      </c>
      <c r="AX20" s="7" t="s">
        <v>11</v>
      </c>
      <c r="AY20" s="54" t="s">
        <v>11</v>
      </c>
      <c r="AZ20" s="54" t="s">
        <v>11</v>
      </c>
      <c r="BA20" s="54" t="s">
        <v>11</v>
      </c>
      <c r="BB20" s="54" t="s">
        <v>11</v>
      </c>
      <c r="BC20" s="54" t="s">
        <v>11</v>
      </c>
      <c r="BD20" s="54" t="s">
        <v>11</v>
      </c>
    </row>
    <row r="21" spans="1:56" x14ac:dyDescent="0.25">
      <c r="A21" s="9" t="s">
        <v>8</v>
      </c>
      <c r="B21" s="23" t="s">
        <v>11</v>
      </c>
      <c r="C21" s="23" t="s">
        <v>11</v>
      </c>
      <c r="D21" s="23" t="s">
        <v>11</v>
      </c>
      <c r="E21" s="23" t="s">
        <v>11</v>
      </c>
      <c r="F21" s="23" t="s">
        <v>11</v>
      </c>
      <c r="G21" s="23" t="s">
        <v>11</v>
      </c>
      <c r="H21" s="23" t="s">
        <v>11</v>
      </c>
      <c r="I21" s="23" t="s">
        <v>11</v>
      </c>
      <c r="J21" s="23" t="s">
        <v>11</v>
      </c>
      <c r="K21" s="23" t="s">
        <v>11</v>
      </c>
      <c r="L21" s="23" t="s">
        <v>11</v>
      </c>
      <c r="M21" s="22">
        <v>510</v>
      </c>
      <c r="N21" s="22">
        <v>662</v>
      </c>
      <c r="O21" s="22">
        <v>828</v>
      </c>
      <c r="P21" s="22">
        <v>703</v>
      </c>
      <c r="Q21" s="22">
        <v>263</v>
      </c>
      <c r="R21" s="22" t="s">
        <v>11</v>
      </c>
      <c r="S21" s="22" t="s">
        <v>11</v>
      </c>
      <c r="T21" s="22" t="s">
        <v>11</v>
      </c>
      <c r="U21" s="22" t="s">
        <v>11</v>
      </c>
      <c r="V21" s="22" t="s">
        <v>11</v>
      </c>
      <c r="W21" s="22" t="s">
        <v>11</v>
      </c>
      <c r="X21" s="22" t="s">
        <v>11</v>
      </c>
      <c r="Y21" s="22" t="s">
        <v>11</v>
      </c>
      <c r="Z21" s="22" t="s">
        <v>11</v>
      </c>
      <c r="AA21" s="22" t="s">
        <v>11</v>
      </c>
      <c r="AB21" s="22" t="s">
        <v>11</v>
      </c>
      <c r="AC21" s="22" t="s">
        <v>11</v>
      </c>
      <c r="AD21" s="22" t="s">
        <v>11</v>
      </c>
      <c r="AE21" s="22" t="s">
        <v>11</v>
      </c>
      <c r="AF21" s="22" t="s">
        <v>11</v>
      </c>
      <c r="AG21" s="22" t="s">
        <v>11</v>
      </c>
      <c r="AH21" s="22" t="s">
        <v>11</v>
      </c>
      <c r="AI21" s="22" t="s">
        <v>11</v>
      </c>
      <c r="AJ21" s="22" t="s">
        <v>11</v>
      </c>
      <c r="AK21" s="22" t="s">
        <v>11</v>
      </c>
      <c r="AL21" s="22" t="s">
        <v>11</v>
      </c>
      <c r="AM21" s="22" t="s">
        <v>11</v>
      </c>
      <c r="AN21" s="22" t="s">
        <v>11</v>
      </c>
      <c r="AO21" s="22" t="s">
        <v>11</v>
      </c>
      <c r="AP21" s="8" t="s">
        <v>11</v>
      </c>
      <c r="AQ21" s="8" t="s">
        <v>11</v>
      </c>
      <c r="AR21" s="8" t="s">
        <v>11</v>
      </c>
      <c r="AS21" s="8" t="s">
        <v>11</v>
      </c>
      <c r="AT21" s="8" t="s">
        <v>11</v>
      </c>
      <c r="AU21" s="8" t="s">
        <v>11</v>
      </c>
      <c r="AV21" s="7" t="s">
        <v>11</v>
      </c>
      <c r="AW21" s="54" t="s">
        <v>11</v>
      </c>
      <c r="AX21" s="7" t="s">
        <v>11</v>
      </c>
      <c r="AY21" s="54" t="s">
        <v>11</v>
      </c>
      <c r="AZ21" s="54" t="s">
        <v>11</v>
      </c>
      <c r="BA21" s="54" t="s">
        <v>11</v>
      </c>
      <c r="BB21" s="54" t="s">
        <v>11</v>
      </c>
      <c r="BC21" s="54" t="s">
        <v>11</v>
      </c>
      <c r="BD21" s="54" t="s">
        <v>11</v>
      </c>
    </row>
    <row r="22" spans="1:56" ht="15.75" thickBot="1" x14ac:dyDescent="0.3">
      <c r="A22" s="6"/>
      <c r="B22" s="6"/>
      <c r="C22" s="6"/>
      <c r="D22" s="6"/>
      <c r="E22" s="6"/>
      <c r="F22" s="6"/>
      <c r="G22" s="6"/>
      <c r="H22" s="6"/>
      <c r="I22" s="16"/>
      <c r="J22" s="17"/>
      <c r="K22" s="17"/>
      <c r="L22" s="17"/>
      <c r="M22" s="6"/>
      <c r="N22" s="17"/>
      <c r="O22" s="17"/>
      <c r="P22" s="17"/>
      <c r="Q22" s="17"/>
      <c r="R22" s="17"/>
      <c r="S22" s="17"/>
      <c r="T22" s="17"/>
      <c r="U22" s="17"/>
      <c r="V22" s="6"/>
      <c r="W22" s="17"/>
      <c r="X22" s="17"/>
      <c r="Y22" s="17"/>
      <c r="Z22" s="17"/>
      <c r="AA22" s="17"/>
      <c r="AB22" s="17"/>
      <c r="AC22" s="17"/>
      <c r="AD22" s="17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16"/>
      <c r="AQ22" s="10"/>
      <c r="AR22" s="11"/>
      <c r="AS22" s="10"/>
      <c r="AT22" s="37"/>
      <c r="AU22" s="12"/>
      <c r="AV22" s="12"/>
      <c r="AW22" s="12"/>
      <c r="AX22" s="12"/>
      <c r="AY22" s="12"/>
      <c r="AZ22" s="12"/>
      <c r="BA22" s="12"/>
      <c r="BB22" s="12"/>
      <c r="BC22" s="12"/>
      <c r="BD22" s="12"/>
    </row>
    <row r="23" spans="1:56" ht="15.75" thickBot="1" x14ac:dyDescent="0.3">
      <c r="A23" s="40" t="s">
        <v>14</v>
      </c>
      <c r="B23" s="39">
        <f t="shared" ref="B23:AN23" si="40">+B5+B14</f>
        <v>5019</v>
      </c>
      <c r="C23" s="39">
        <f t="shared" si="40"/>
        <v>6100</v>
      </c>
      <c r="D23" s="38">
        <f t="shared" si="40"/>
        <v>7317</v>
      </c>
      <c r="E23" s="39">
        <f t="shared" si="40"/>
        <v>8113</v>
      </c>
      <c r="F23" s="39">
        <f t="shared" si="40"/>
        <v>9191</v>
      </c>
      <c r="G23" s="39">
        <f t="shared" si="40"/>
        <v>11386</v>
      </c>
      <c r="H23" s="39">
        <f t="shared" si="40"/>
        <v>13706</v>
      </c>
      <c r="I23" s="39">
        <f t="shared" si="40"/>
        <v>15941</v>
      </c>
      <c r="J23" s="39">
        <f t="shared" si="40"/>
        <v>17643</v>
      </c>
      <c r="K23" s="39">
        <f t="shared" si="40"/>
        <v>20824</v>
      </c>
      <c r="L23" s="39">
        <f t="shared" si="40"/>
        <v>23440</v>
      </c>
      <c r="M23" s="38">
        <f t="shared" si="40"/>
        <v>31129</v>
      </c>
      <c r="N23" s="39">
        <f t="shared" si="40"/>
        <v>41869</v>
      </c>
      <c r="O23" s="39">
        <f t="shared" si="40"/>
        <v>51683</v>
      </c>
      <c r="P23" s="39">
        <f t="shared" si="40"/>
        <v>57923</v>
      </c>
      <c r="Q23" s="39">
        <f t="shared" si="40"/>
        <v>63882</v>
      </c>
      <c r="R23" s="39">
        <f t="shared" si="40"/>
        <v>74008</v>
      </c>
      <c r="S23" s="39">
        <f t="shared" si="40"/>
        <v>82425</v>
      </c>
      <c r="T23" s="39">
        <f t="shared" si="40"/>
        <v>89019</v>
      </c>
      <c r="U23" s="39">
        <f t="shared" si="40"/>
        <v>89946</v>
      </c>
      <c r="V23" s="38">
        <f t="shared" si="40"/>
        <v>94714</v>
      </c>
      <c r="W23" s="39">
        <f t="shared" si="40"/>
        <v>99073</v>
      </c>
      <c r="X23" s="39">
        <f t="shared" si="40"/>
        <v>97005</v>
      </c>
      <c r="Y23" s="39">
        <f t="shared" si="40"/>
        <v>95898</v>
      </c>
      <c r="Z23" s="39">
        <f t="shared" si="40"/>
        <v>93078</v>
      </c>
      <c r="AA23" s="39">
        <f t="shared" si="40"/>
        <v>91369</v>
      </c>
      <c r="AB23" s="39">
        <f t="shared" si="40"/>
        <v>89681</v>
      </c>
      <c r="AC23" s="39">
        <f t="shared" si="40"/>
        <v>89920</v>
      </c>
      <c r="AD23" s="39">
        <f t="shared" si="40"/>
        <v>103121</v>
      </c>
      <c r="AE23" s="38">
        <f t="shared" si="40"/>
        <v>112118</v>
      </c>
      <c r="AF23" s="39">
        <f t="shared" si="40"/>
        <v>125625.5</v>
      </c>
      <c r="AG23" s="39">
        <f t="shared" si="40"/>
        <v>145723.59621312999</v>
      </c>
      <c r="AH23" s="39">
        <f t="shared" si="40"/>
        <v>164962.70000000001</v>
      </c>
      <c r="AI23" s="39">
        <f t="shared" si="40"/>
        <v>188766.8095</v>
      </c>
      <c r="AJ23" s="39">
        <f t="shared" si="40"/>
        <v>216624.0295</v>
      </c>
      <c r="AK23" s="39">
        <f t="shared" si="40"/>
        <v>228669.60250000001</v>
      </c>
      <c r="AL23" s="39">
        <f t="shared" si="40"/>
        <v>242224.80850000001</v>
      </c>
      <c r="AM23" s="39">
        <f t="shared" si="40"/>
        <v>266721.80849999998</v>
      </c>
      <c r="AN23" s="38">
        <f t="shared" si="40"/>
        <v>306437.45772999997</v>
      </c>
      <c r="AO23" s="39">
        <f>+AO5+AO14+1</f>
        <v>362387.41172999999</v>
      </c>
      <c r="AP23" s="39">
        <f t="shared" ref="AP23:AZ23" si="41">+AP5+AP14</f>
        <v>407102.39370000002</v>
      </c>
      <c r="AQ23" s="39">
        <f t="shared" si="41"/>
        <v>456129.69601856999</v>
      </c>
      <c r="AR23" s="38">
        <f t="shared" si="41"/>
        <v>501616.88690000004</v>
      </c>
      <c r="AS23" s="39">
        <f t="shared" si="41"/>
        <v>539857.759937</v>
      </c>
      <c r="AT23" s="38">
        <f t="shared" si="41"/>
        <v>582828.24127900007</v>
      </c>
      <c r="AU23" s="13">
        <f t="shared" si="41"/>
        <v>630540.07557920099</v>
      </c>
      <c r="AV23" s="13">
        <f t="shared" si="41"/>
        <v>648475.21731628</v>
      </c>
      <c r="AW23" s="13">
        <f t="shared" si="41"/>
        <v>686836.64847592998</v>
      </c>
      <c r="AX23" s="13">
        <f t="shared" si="41"/>
        <v>741048.71448413003</v>
      </c>
      <c r="AY23" s="13">
        <f t="shared" si="41"/>
        <v>792998</v>
      </c>
      <c r="AZ23" s="13">
        <f t="shared" si="41"/>
        <v>879559.69130962004</v>
      </c>
      <c r="BA23" s="13">
        <f t="shared" ref="BA23:BB23" si="42">+BA5+BA14</f>
        <v>979813.94381764997</v>
      </c>
      <c r="BB23" s="13">
        <f t="shared" si="42"/>
        <v>1079591.1171148401</v>
      </c>
      <c r="BC23" s="13">
        <f t="shared" ref="BC23" si="43">+BC5+BC14</f>
        <v>1172509</v>
      </c>
      <c r="BD23" s="13">
        <f t="shared" ref="BD23" si="44">+BD5+BD14</f>
        <v>1209200</v>
      </c>
    </row>
    <row r="24" spans="1:56" s="44" customFormat="1" ht="15.75" thickBot="1" x14ac:dyDescent="0.3">
      <c r="A24" s="41" t="s">
        <v>18</v>
      </c>
      <c r="B24" s="42">
        <f t="shared" ref="B24:C24" si="45">+B23/B25*100</f>
        <v>42.429622115140759</v>
      </c>
      <c r="C24" s="42">
        <f t="shared" si="45"/>
        <v>47.086067155538402</v>
      </c>
      <c r="D24" s="43">
        <f t="shared" ref="D24" si="46">+D23/D25*100</f>
        <v>51.455696202531641</v>
      </c>
      <c r="E24" s="42">
        <f t="shared" ref="E24" si="47">+E23/E25*100</f>
        <v>43.331731026010786</v>
      </c>
      <c r="F24" s="42">
        <f t="shared" ref="F24" si="48">+F23/F25*100</f>
        <v>40.209117158106572</v>
      </c>
      <c r="G24" s="42">
        <f t="shared" ref="G24" si="49">+G23/G25*100</f>
        <v>50.985133440802436</v>
      </c>
      <c r="H24" s="42">
        <f t="shared" ref="H24" si="50">+H23/H25*100</f>
        <v>48.80185152216486</v>
      </c>
      <c r="I24" s="42">
        <f t="shared" ref="I24" si="51">+I23/I25*100</f>
        <v>49.291898577612862</v>
      </c>
      <c r="J24" s="42">
        <f t="shared" ref="J24" si="52">+J23/J25*100</f>
        <v>46.56865332840627</v>
      </c>
      <c r="K24" s="42">
        <f t="shared" ref="K24" si="53">+K23/K25*100</f>
        <v>44.856108909184904</v>
      </c>
      <c r="L24" s="42">
        <f t="shared" ref="L24" si="54">+L23/L25*100</f>
        <v>43.970886170931195</v>
      </c>
      <c r="M24" s="43">
        <f t="shared" ref="M24" si="55">+M23/M25*100</f>
        <v>54.031208234252681</v>
      </c>
      <c r="N24" s="42">
        <f t="shared" ref="N24" si="56">+N23/N25*100</f>
        <v>66.884455023243177</v>
      </c>
      <c r="O24" s="42">
        <f t="shared" ref="O24" si="57">+O23/O25*100</f>
        <v>73.367497586735567</v>
      </c>
      <c r="P24" s="42">
        <f t="shared" ref="P24" si="58">+P23/P25*100</f>
        <v>72.81332495285983</v>
      </c>
      <c r="Q24" s="42">
        <f t="shared" ref="Q24" si="59">+Q23/Q25*100</f>
        <v>82.460307215696389</v>
      </c>
      <c r="R24" s="42">
        <f t="shared" ref="R24" si="60">+R23/R25*100</f>
        <v>103.37179093220101</v>
      </c>
      <c r="S24" s="42">
        <f t="shared" ref="S24" si="61">+S23/S25*100</f>
        <v>101.6525867916384</v>
      </c>
      <c r="T24" s="42">
        <f t="shared" ref="T24" si="62">+T23/T25*100</f>
        <v>96.372198765833062</v>
      </c>
      <c r="U24" s="42">
        <f t="shared" ref="U24" si="63">+U23/U25*100</f>
        <v>85.473188068381589</v>
      </c>
      <c r="V24" s="43">
        <f t="shared" ref="V24" si="64">+V23/V25*100</f>
        <v>79.537457696861807</v>
      </c>
      <c r="W24" s="42">
        <f t="shared" ref="W24" si="65">+W23/W25*100</f>
        <v>73.32006157307363</v>
      </c>
      <c r="X24" s="42">
        <f t="shared" ref="X24" si="66">+X23/X25*100</f>
        <v>64.377297885613416</v>
      </c>
      <c r="Y24" s="42">
        <f t="shared" ref="Y24" si="67">+Y23/Y25*100</f>
        <v>55.691835952472211</v>
      </c>
      <c r="Z24" s="42">
        <f t="shared" ref="Z24" si="68">+Z23/Z25*100</f>
        <v>47.619729767063504</v>
      </c>
      <c r="AA24" s="42">
        <f t="shared" ref="AA24" si="69">+AA23/AA25*100</f>
        <v>41.069702840344668</v>
      </c>
      <c r="AB24" s="42">
        <f t="shared" ref="AB24" si="70">+AB23/AB25*100</f>
        <v>35.344773225292833</v>
      </c>
      <c r="AC24" s="42">
        <f t="shared" ref="AC24" si="71">+AC23/AC25*100</f>
        <v>31.90972160613212</v>
      </c>
      <c r="AD24" s="42">
        <f t="shared" ref="AD24" si="72">+AD23/AD25*100</f>
        <v>36.407254548214787</v>
      </c>
      <c r="AE24" s="43">
        <f t="shared" ref="AE24" si="73">+AE23/AE25*100</f>
        <v>37.277732707371889</v>
      </c>
      <c r="AF24" s="42">
        <f t="shared" ref="AF24" si="74">+AF23/AF25*100</f>
        <v>35.248357889007046</v>
      </c>
      <c r="AG24" s="42">
        <f t="shared" ref="AG24" si="75">+AG23/AG25*100</f>
        <v>41.330764513238165</v>
      </c>
      <c r="AH24" s="42">
        <f t="shared" ref="AH24" si="76">+AH23/AH25*100</f>
        <v>43.04726092277663</v>
      </c>
      <c r="AI24" s="42">
        <f t="shared" ref="AI24" si="77">+AI23/AI25*100</f>
        <v>45.076595808190199</v>
      </c>
      <c r="AJ24" s="42">
        <f t="shared" ref="AJ24" si="78">+AJ23/AJ25*100</f>
        <v>45.696644538105843</v>
      </c>
      <c r="AK24" s="42">
        <f t="shared" ref="AK24" si="79">+AK23/AK25*100</f>
        <v>42.067486634852777</v>
      </c>
      <c r="AL24" s="42">
        <f t="shared" ref="AL24" si="80">+AL23/AL25*100</f>
        <v>40.588354999463796</v>
      </c>
      <c r="AM24" s="42">
        <f t="shared" ref="AM24" si="81">+AM23/AM25*100</f>
        <v>40.088046487510141</v>
      </c>
      <c r="AN24" s="43">
        <f t="shared" ref="AN24" si="82">+AN23/AN25*100</f>
        <v>39.799708517057617</v>
      </c>
      <c r="AO24" s="42">
        <f t="shared" ref="AO24" si="83">+AO23/AO25*100</f>
        <v>50.835919648681291</v>
      </c>
      <c r="AP24" s="42">
        <f t="shared" ref="AP24" si="84">+AP23/AP25*100</f>
        <v>49.559963880238705</v>
      </c>
      <c r="AQ24" s="42">
        <f t="shared" ref="AQ24:AV24" si="85">+AQ23/AQ25*100</f>
        <v>50.028867663950962</v>
      </c>
      <c r="AR24" s="43">
        <f t="shared" si="85"/>
        <v>51.646419971335966</v>
      </c>
      <c r="AS24" s="42">
        <f t="shared" si="85"/>
        <v>52.999247991584639</v>
      </c>
      <c r="AT24" s="51">
        <f t="shared" si="85"/>
        <v>52.675848758499086</v>
      </c>
      <c r="AU24" s="57">
        <f t="shared" si="85"/>
        <v>53.574484666538169</v>
      </c>
      <c r="AV24" s="57">
        <f t="shared" si="85"/>
        <v>51.890554143183401</v>
      </c>
      <c r="AW24" s="57">
        <f t="shared" ref="AW24:AX24" si="86">+AW23/AW25*100</f>
        <v>50.049671610345328</v>
      </c>
      <c r="AX24" s="51">
        <f t="shared" si="86"/>
        <v>51.185881256847132</v>
      </c>
      <c r="AY24" s="51">
        <f t="shared" ref="AY24:AZ24" si="87">+AY23/AY25*100</f>
        <v>52.421371050373565</v>
      </c>
      <c r="AZ24" s="51">
        <f t="shared" si="87"/>
        <v>62.006716384497331</v>
      </c>
      <c r="BA24" s="51">
        <f t="shared" ref="BA24:BB24" si="88">+BA23/BA25*100</f>
        <v>63.258777777339112</v>
      </c>
      <c r="BB24" s="51">
        <f t="shared" si="88"/>
        <v>60.266631076247194</v>
      </c>
      <c r="BC24" s="51">
        <f>+BC23/BC25*100</f>
        <v>64.33001014458641</v>
      </c>
      <c r="BD24" s="51">
        <f t="shared" ref="BD24" si="89">+BD23/BD25*100</f>
        <v>62.570211673804913</v>
      </c>
    </row>
    <row r="25" spans="1:56" x14ac:dyDescent="0.25">
      <c r="A25" s="14" t="s">
        <v>0</v>
      </c>
      <c r="B25" s="21">
        <v>11829</v>
      </c>
      <c r="C25" s="21">
        <v>12955</v>
      </c>
      <c r="D25" s="21">
        <v>14220</v>
      </c>
      <c r="E25" s="21">
        <v>18723</v>
      </c>
      <c r="F25" s="21">
        <v>22858</v>
      </c>
      <c r="G25" s="21">
        <v>22332</v>
      </c>
      <c r="H25" s="21">
        <v>28085</v>
      </c>
      <c r="I25" s="21">
        <v>32340</v>
      </c>
      <c r="J25" s="21">
        <v>37886</v>
      </c>
      <c r="K25" s="21">
        <v>46424</v>
      </c>
      <c r="L25" s="21">
        <v>53308</v>
      </c>
      <c r="M25" s="21">
        <v>57613</v>
      </c>
      <c r="N25" s="21">
        <v>62599</v>
      </c>
      <c r="O25" s="21">
        <v>70444</v>
      </c>
      <c r="P25" s="21">
        <v>79550</v>
      </c>
      <c r="Q25" s="21">
        <v>77470</v>
      </c>
      <c r="R25" s="21">
        <v>71594</v>
      </c>
      <c r="S25" s="21">
        <v>81085</v>
      </c>
      <c r="T25" s="21">
        <v>92370</v>
      </c>
      <c r="U25" s="21">
        <v>105233</v>
      </c>
      <c r="V25" s="21">
        <v>119081</v>
      </c>
      <c r="W25" s="21">
        <v>135124</v>
      </c>
      <c r="X25" s="21">
        <v>150682</v>
      </c>
      <c r="Y25" s="21">
        <v>172194</v>
      </c>
      <c r="Z25" s="21">
        <v>195461</v>
      </c>
      <c r="AA25" s="21">
        <v>222473</v>
      </c>
      <c r="AB25" s="21">
        <v>253732</v>
      </c>
      <c r="AC25" s="21">
        <v>281795</v>
      </c>
      <c r="AD25" s="21">
        <v>283243</v>
      </c>
      <c r="AE25" s="21">
        <v>300764</v>
      </c>
      <c r="AF25" s="21">
        <v>356401</v>
      </c>
      <c r="AG25" s="21">
        <v>352579</v>
      </c>
      <c r="AH25" s="21">
        <v>383213</v>
      </c>
      <c r="AI25" s="21">
        <v>418769</v>
      </c>
      <c r="AJ25" s="21">
        <v>474048</v>
      </c>
      <c r="AK25" s="21">
        <v>543578</v>
      </c>
      <c r="AL25" s="21">
        <v>596784</v>
      </c>
      <c r="AM25" s="21">
        <v>665340</v>
      </c>
      <c r="AN25" s="21">
        <v>769949</v>
      </c>
      <c r="AO25" s="21">
        <v>712857</v>
      </c>
      <c r="AP25" s="21">
        <v>821434</v>
      </c>
      <c r="AQ25" s="21">
        <v>911733</v>
      </c>
      <c r="AR25" s="21">
        <v>971252</v>
      </c>
      <c r="AS25" s="21">
        <f>'[1]FG DEBT Yearly'!$BS$61</f>
        <v>1018614</v>
      </c>
      <c r="AT25" s="21">
        <v>1106443</v>
      </c>
      <c r="AU25" s="21">
        <v>1176941</v>
      </c>
      <c r="AV25" s="21">
        <v>1249698</v>
      </c>
      <c r="AW25" s="52">
        <v>1372310</v>
      </c>
      <c r="AX25" s="52">
        <v>1447760</v>
      </c>
      <c r="AY25" s="52">
        <v>1512738</v>
      </c>
      <c r="AZ25" s="52">
        <v>1418491</v>
      </c>
      <c r="BA25" s="52">
        <v>1548898</v>
      </c>
      <c r="BB25" s="52">
        <v>1791358</v>
      </c>
      <c r="BC25" s="52">
        <v>1822647</v>
      </c>
      <c r="BD25" s="52">
        <v>1932549</v>
      </c>
    </row>
    <row r="27" spans="1:56" ht="72.75" x14ac:dyDescent="0.25">
      <c r="A27" s="59" t="s">
        <v>23</v>
      </c>
    </row>
    <row r="28" spans="1:56" x14ac:dyDescent="0.25">
      <c r="A28" s="1" t="s">
        <v>19</v>
      </c>
    </row>
  </sheetData>
  <printOptions horizontalCentered="1" verticalCentered="1"/>
  <pageMargins left="0.7" right="0.7" top="0.75" bottom="0.75" header="0.3" footer="0.3"/>
  <pageSetup scale="1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FG Debt </vt:lpstr>
      <vt:lpstr>'FG Debt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rdayana.ridris</dc:creator>
  <cp:lastModifiedBy>Wan Rahifah binti Wan Ramli</cp:lastModifiedBy>
  <cp:lastPrinted>2017-11-09T00:58:25Z</cp:lastPrinted>
  <dcterms:created xsi:type="dcterms:W3CDTF">2015-06-24T07:54:11Z</dcterms:created>
  <dcterms:modified xsi:type="dcterms:W3CDTF">2024-07-23T02:21:04Z</dcterms:modified>
</cp:coreProperties>
</file>